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codeName="ThisWorkbook"/>
  <mc:AlternateContent xmlns:mc="http://schemas.openxmlformats.org/markup-compatibility/2006">
    <mc:Choice Requires="x15">
      <x15ac:absPath xmlns:x15ac="http://schemas.microsoft.com/office/spreadsheetml/2010/11/ac" url="X:\Grøn udvikling &amp; Ny viden\Team GUDP Tilskud\NIFA - Den lille forskningskonto\12. Materiale til ny hjemmeside\"/>
    </mc:Choice>
  </mc:AlternateContent>
  <xr:revisionPtr revIDLastSave="0" documentId="8_{25DF7126-5C24-476A-B85F-BF99C67D727A}" xr6:coauthVersionLast="36" xr6:coauthVersionMax="36" xr10:uidLastSave="{00000000-0000-0000-0000-000000000000}"/>
  <bookViews>
    <workbookView xWindow="0" yWindow="0" windowWidth="28800" windowHeight="12825" xr2:uid="{00000000-000D-0000-FFFF-FFFF00000000}"/>
  </bookViews>
  <sheets>
    <sheet name="Samlet budgetoversigt" sheetId="1" r:id="rId1"/>
    <sheet name="Gantt-diagram" sheetId="2" r:id="rId2"/>
  </sheets>
  <definedNames>
    <definedName name="Individuel_A">#REF!</definedName>
    <definedName name="Individuel_V">#REF!</definedName>
    <definedName name="Samarbejde_A">#REF!</definedName>
    <definedName name="Samarbejde_V">#REF!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2" i="1" l="1"/>
  <c r="C392" i="1"/>
  <c r="C372" i="1"/>
  <c r="C352" i="1"/>
  <c r="C332" i="1"/>
  <c r="C312" i="1"/>
  <c r="C292" i="1"/>
  <c r="C272" i="1"/>
  <c r="C252" i="1"/>
  <c r="C232" i="1"/>
  <c r="C212" i="1"/>
  <c r="C192" i="1"/>
  <c r="C172" i="1"/>
  <c r="C152" i="1"/>
  <c r="C132" i="1"/>
  <c r="C112" i="1"/>
  <c r="C92" i="1"/>
  <c r="B61" i="1"/>
  <c r="B41" i="1"/>
  <c r="G5" i="1" l="1"/>
  <c r="G6" i="1"/>
  <c r="G7" i="1"/>
  <c r="G8" i="1"/>
  <c r="G9" i="1"/>
  <c r="G10" i="1"/>
  <c r="G11" i="1"/>
  <c r="G12" i="1"/>
  <c r="G13" i="1"/>
  <c r="F5" i="1"/>
  <c r="F6" i="1"/>
  <c r="F7" i="1"/>
  <c r="F8" i="1"/>
  <c r="F9" i="1"/>
  <c r="F10" i="1"/>
  <c r="F12" i="1"/>
  <c r="E5" i="1"/>
  <c r="E6" i="1"/>
  <c r="E7" i="1"/>
  <c r="E8" i="1"/>
  <c r="E9" i="1"/>
  <c r="E10" i="1"/>
  <c r="E12" i="1"/>
  <c r="E14" i="1"/>
  <c r="E4" i="1"/>
  <c r="F4" i="1"/>
  <c r="G4" i="1"/>
  <c r="B5" i="1"/>
  <c r="B6" i="1"/>
  <c r="B7" i="1"/>
  <c r="B8" i="1"/>
  <c r="B9" i="1"/>
  <c r="B10" i="1"/>
  <c r="B12" i="1"/>
  <c r="B4" i="1"/>
  <c r="F397" i="1"/>
  <c r="F377" i="1"/>
  <c r="F357" i="1"/>
  <c r="F337" i="1"/>
  <c r="F317" i="1"/>
  <c r="F297" i="1"/>
  <c r="F277" i="1"/>
  <c r="F257" i="1"/>
  <c r="F237" i="1"/>
  <c r="F217" i="1"/>
  <c r="F197" i="1"/>
  <c r="F177" i="1"/>
  <c r="F157" i="1"/>
  <c r="F137" i="1"/>
  <c r="F117" i="1"/>
  <c r="F97" i="1"/>
  <c r="F37" i="1"/>
  <c r="F77" i="1"/>
  <c r="F57" i="1"/>
  <c r="C346" i="1" l="1"/>
  <c r="O414" i="1"/>
  <c r="R413" i="1"/>
  <c r="O413" i="1"/>
  <c r="G413" i="1"/>
  <c r="B413" i="1"/>
  <c r="R412" i="1"/>
  <c r="O412" i="1"/>
  <c r="P412" i="1"/>
  <c r="O411" i="1"/>
  <c r="G411" i="1"/>
  <c r="F411" i="1"/>
  <c r="F413" i="1" s="1"/>
  <c r="F414" i="1" s="1"/>
  <c r="E411" i="1"/>
  <c r="E413" i="1" s="1"/>
  <c r="B411" i="1"/>
  <c r="R411" i="1" s="1"/>
  <c r="R410" i="1"/>
  <c r="O410" i="1"/>
  <c r="R409" i="1"/>
  <c r="O409" i="1"/>
  <c r="R408" i="1"/>
  <c r="O408" i="1"/>
  <c r="R407" i="1"/>
  <c r="O407" i="1"/>
  <c r="R406" i="1"/>
  <c r="O406" i="1"/>
  <c r="O405" i="1"/>
  <c r="R404" i="1"/>
  <c r="O404" i="1"/>
  <c r="A403" i="1"/>
  <c r="B401" i="1"/>
  <c r="F400" i="1"/>
  <c r="B400" i="1"/>
  <c r="F399" i="1"/>
  <c r="I398" i="1"/>
  <c r="O394" i="1"/>
  <c r="R393" i="1"/>
  <c r="O393" i="1"/>
  <c r="G393" i="1"/>
  <c r="F393" i="1"/>
  <c r="F394" i="1" s="1"/>
  <c r="E393" i="1"/>
  <c r="B393" i="1"/>
  <c r="R392" i="1"/>
  <c r="O392" i="1"/>
  <c r="P392" i="1"/>
  <c r="R391" i="1"/>
  <c r="O391" i="1"/>
  <c r="G391" i="1"/>
  <c r="F391" i="1"/>
  <c r="E391" i="1"/>
  <c r="B391" i="1"/>
  <c r="R390" i="1"/>
  <c r="O390" i="1"/>
  <c r="R389" i="1"/>
  <c r="O389" i="1"/>
  <c r="R388" i="1"/>
  <c r="O388" i="1"/>
  <c r="R387" i="1"/>
  <c r="O387" i="1"/>
  <c r="R386" i="1"/>
  <c r="O386" i="1"/>
  <c r="O385" i="1"/>
  <c r="R384" i="1"/>
  <c r="O384" i="1"/>
  <c r="A383" i="1"/>
  <c r="B381" i="1"/>
  <c r="F380" i="1"/>
  <c r="H380" i="1" s="1"/>
  <c r="B380" i="1"/>
  <c r="F379" i="1"/>
  <c r="I378" i="1"/>
  <c r="O374" i="1"/>
  <c r="O373" i="1"/>
  <c r="G373" i="1"/>
  <c r="B373" i="1"/>
  <c r="R373" i="1" s="1"/>
  <c r="R372" i="1"/>
  <c r="O372" i="1"/>
  <c r="P372" i="1"/>
  <c r="R371" i="1"/>
  <c r="O371" i="1"/>
  <c r="G371" i="1"/>
  <c r="F371" i="1"/>
  <c r="F373" i="1" s="1"/>
  <c r="F374" i="1" s="1"/>
  <c r="E371" i="1"/>
  <c r="E373" i="1" s="1"/>
  <c r="B371" i="1"/>
  <c r="R370" i="1"/>
  <c r="O370" i="1"/>
  <c r="R369" i="1"/>
  <c r="O369" i="1"/>
  <c r="R368" i="1"/>
  <c r="O368" i="1"/>
  <c r="R367" i="1"/>
  <c r="O367" i="1"/>
  <c r="R366" i="1"/>
  <c r="O366" i="1"/>
  <c r="O365" i="1"/>
  <c r="R364" i="1"/>
  <c r="O364" i="1"/>
  <c r="B361" i="1"/>
  <c r="F360" i="1"/>
  <c r="B360" i="1"/>
  <c r="F359" i="1"/>
  <c r="I358" i="1"/>
  <c r="O354" i="1"/>
  <c r="R353" i="1"/>
  <c r="O353" i="1"/>
  <c r="G353" i="1"/>
  <c r="E353" i="1"/>
  <c r="B353" i="1"/>
  <c r="A343" i="1" s="1"/>
  <c r="R352" i="1"/>
  <c r="P352" i="1"/>
  <c r="O352" i="1"/>
  <c r="D352" i="1"/>
  <c r="O351" i="1"/>
  <c r="G351" i="1"/>
  <c r="F351" i="1"/>
  <c r="F353" i="1" s="1"/>
  <c r="F354" i="1" s="1"/>
  <c r="E351" i="1"/>
  <c r="B351" i="1"/>
  <c r="R351" i="1" s="1"/>
  <c r="R350" i="1"/>
  <c r="O350" i="1"/>
  <c r="R349" i="1"/>
  <c r="O349" i="1"/>
  <c r="R348" i="1"/>
  <c r="O348" i="1"/>
  <c r="R347" i="1"/>
  <c r="O347" i="1"/>
  <c r="R346" i="1"/>
  <c r="O346" i="1"/>
  <c r="O345" i="1"/>
  <c r="R344" i="1"/>
  <c r="O344" i="1"/>
  <c r="B341" i="1"/>
  <c r="F340" i="1"/>
  <c r="B340" i="1"/>
  <c r="I338" i="1"/>
  <c r="O334" i="1"/>
  <c r="R333" i="1"/>
  <c r="O333" i="1"/>
  <c r="G333" i="1"/>
  <c r="F333" i="1"/>
  <c r="F334" i="1" s="1"/>
  <c r="E333" i="1"/>
  <c r="B333" i="1"/>
  <c r="R332" i="1"/>
  <c r="O332" i="1"/>
  <c r="R331" i="1"/>
  <c r="O331" i="1"/>
  <c r="G331" i="1"/>
  <c r="F331" i="1"/>
  <c r="E331" i="1"/>
  <c r="B331" i="1"/>
  <c r="R330" i="1"/>
  <c r="O330" i="1"/>
  <c r="R329" i="1"/>
  <c r="O329" i="1"/>
  <c r="R328" i="1"/>
  <c r="O328" i="1"/>
  <c r="R327" i="1"/>
  <c r="O327" i="1"/>
  <c r="R326" i="1"/>
  <c r="O326" i="1"/>
  <c r="O325" i="1"/>
  <c r="R324" i="1"/>
  <c r="O324" i="1"/>
  <c r="A323" i="1"/>
  <c r="B321" i="1"/>
  <c r="F320" i="1"/>
  <c r="B320" i="1"/>
  <c r="I318" i="1"/>
  <c r="O314" i="1"/>
  <c r="O313" i="1"/>
  <c r="G313" i="1"/>
  <c r="B313" i="1"/>
  <c r="R313" i="1" s="1"/>
  <c r="R312" i="1"/>
  <c r="O312" i="1"/>
  <c r="P312" i="1"/>
  <c r="R311" i="1"/>
  <c r="O311" i="1"/>
  <c r="G311" i="1"/>
  <c r="F311" i="1"/>
  <c r="F313" i="1" s="1"/>
  <c r="F314" i="1" s="1"/>
  <c r="E311" i="1"/>
  <c r="E313" i="1" s="1"/>
  <c r="B311" i="1"/>
  <c r="R310" i="1"/>
  <c r="O310" i="1"/>
  <c r="R309" i="1"/>
  <c r="O309" i="1"/>
  <c r="R308" i="1"/>
  <c r="O308" i="1"/>
  <c r="R307" i="1"/>
  <c r="O307" i="1"/>
  <c r="R306" i="1"/>
  <c r="O306" i="1"/>
  <c r="O305" i="1"/>
  <c r="R304" i="1"/>
  <c r="O304" i="1"/>
  <c r="A303" i="1"/>
  <c r="B301" i="1"/>
  <c r="F300" i="1"/>
  <c r="B300" i="1"/>
  <c r="I298" i="1"/>
  <c r="O294" i="1"/>
  <c r="R293" i="1"/>
  <c r="O293" i="1"/>
  <c r="G293" i="1"/>
  <c r="B293" i="1"/>
  <c r="R292" i="1"/>
  <c r="O292" i="1"/>
  <c r="P292" i="1"/>
  <c r="O291" i="1"/>
  <c r="G291" i="1"/>
  <c r="F291" i="1"/>
  <c r="F293" i="1" s="1"/>
  <c r="F294" i="1" s="1"/>
  <c r="E291" i="1"/>
  <c r="E293" i="1" s="1"/>
  <c r="B291" i="1"/>
  <c r="R291" i="1" s="1"/>
  <c r="R290" i="1"/>
  <c r="O290" i="1"/>
  <c r="R289" i="1"/>
  <c r="O289" i="1"/>
  <c r="R288" i="1"/>
  <c r="O288" i="1"/>
  <c r="R287" i="1"/>
  <c r="O287" i="1"/>
  <c r="R286" i="1"/>
  <c r="O286" i="1"/>
  <c r="O285" i="1"/>
  <c r="R284" i="1"/>
  <c r="O284" i="1"/>
  <c r="A283" i="1"/>
  <c r="B281" i="1"/>
  <c r="F280" i="1"/>
  <c r="B280" i="1"/>
  <c r="F279" i="1"/>
  <c r="I278" i="1"/>
  <c r="O274" i="1"/>
  <c r="R273" i="1"/>
  <c r="O273" i="1"/>
  <c r="G273" i="1"/>
  <c r="F273" i="1"/>
  <c r="F274" i="1" s="1"/>
  <c r="E273" i="1"/>
  <c r="B273" i="1"/>
  <c r="R272" i="1"/>
  <c r="O272" i="1"/>
  <c r="P272" i="1"/>
  <c r="R271" i="1"/>
  <c r="O271" i="1"/>
  <c r="G271" i="1"/>
  <c r="F271" i="1"/>
  <c r="E271" i="1"/>
  <c r="B271" i="1"/>
  <c r="R270" i="1"/>
  <c r="O270" i="1"/>
  <c r="R269" i="1"/>
  <c r="O269" i="1"/>
  <c r="R268" i="1"/>
  <c r="O268" i="1"/>
  <c r="R267" i="1"/>
  <c r="O267" i="1"/>
  <c r="R266" i="1"/>
  <c r="O266" i="1"/>
  <c r="O265" i="1"/>
  <c r="R264" i="1"/>
  <c r="O264" i="1"/>
  <c r="A263" i="1"/>
  <c r="B261" i="1"/>
  <c r="F260" i="1"/>
  <c r="H260" i="1" s="1"/>
  <c r="B260" i="1"/>
  <c r="F259" i="1"/>
  <c r="I258" i="1"/>
  <c r="O254" i="1"/>
  <c r="O253" i="1"/>
  <c r="G253" i="1"/>
  <c r="B253" i="1"/>
  <c r="R253" i="1" s="1"/>
  <c r="R252" i="1"/>
  <c r="O252" i="1"/>
  <c r="D252" i="1"/>
  <c r="R251" i="1"/>
  <c r="O251" i="1"/>
  <c r="G251" i="1"/>
  <c r="F251" i="1"/>
  <c r="F253" i="1" s="1"/>
  <c r="F254" i="1" s="1"/>
  <c r="E251" i="1"/>
  <c r="E253" i="1" s="1"/>
  <c r="B251" i="1"/>
  <c r="R250" i="1"/>
  <c r="O250" i="1"/>
  <c r="R249" i="1"/>
  <c r="O249" i="1"/>
  <c r="R248" i="1"/>
  <c r="O248" i="1"/>
  <c r="R247" i="1"/>
  <c r="O247" i="1"/>
  <c r="R246" i="1"/>
  <c r="O246" i="1"/>
  <c r="O245" i="1"/>
  <c r="R244" i="1"/>
  <c r="O244" i="1"/>
  <c r="B241" i="1"/>
  <c r="F240" i="1"/>
  <c r="B240" i="1"/>
  <c r="I238" i="1"/>
  <c r="O234" i="1"/>
  <c r="R233" i="1"/>
  <c r="O233" i="1"/>
  <c r="G233" i="1"/>
  <c r="F233" i="1"/>
  <c r="F234" i="1" s="1"/>
  <c r="B233" i="1"/>
  <c r="R232" i="1"/>
  <c r="O232" i="1"/>
  <c r="R231" i="1"/>
  <c r="O231" i="1"/>
  <c r="G231" i="1"/>
  <c r="F231" i="1"/>
  <c r="E231" i="1"/>
  <c r="E233" i="1" s="1"/>
  <c r="B231" i="1"/>
  <c r="R230" i="1"/>
  <c r="O230" i="1"/>
  <c r="R229" i="1"/>
  <c r="O229" i="1"/>
  <c r="R228" i="1"/>
  <c r="O228" i="1"/>
  <c r="R227" i="1"/>
  <c r="O227" i="1"/>
  <c r="R226" i="1"/>
  <c r="O226" i="1"/>
  <c r="O225" i="1"/>
  <c r="R224" i="1"/>
  <c r="O224" i="1"/>
  <c r="A223" i="1"/>
  <c r="B221" i="1"/>
  <c r="F220" i="1"/>
  <c r="H220" i="1" s="1"/>
  <c r="B220" i="1"/>
  <c r="I218" i="1"/>
  <c r="O214" i="1"/>
  <c r="O213" i="1"/>
  <c r="G213" i="1"/>
  <c r="B213" i="1"/>
  <c r="R213" i="1" s="1"/>
  <c r="R212" i="1"/>
  <c r="O212" i="1"/>
  <c r="D212" i="1"/>
  <c r="R211" i="1"/>
  <c r="O211" i="1"/>
  <c r="G211" i="1"/>
  <c r="F211" i="1"/>
  <c r="F213" i="1" s="1"/>
  <c r="F214" i="1" s="1"/>
  <c r="E211" i="1"/>
  <c r="E213" i="1" s="1"/>
  <c r="B211" i="1"/>
  <c r="R210" i="1"/>
  <c r="O210" i="1"/>
  <c r="R209" i="1"/>
  <c r="O209" i="1"/>
  <c r="R208" i="1"/>
  <c r="O208" i="1"/>
  <c r="R207" i="1"/>
  <c r="O207" i="1"/>
  <c r="R206" i="1"/>
  <c r="O206" i="1"/>
  <c r="O205" i="1"/>
  <c r="R204" i="1"/>
  <c r="O204" i="1"/>
  <c r="B201" i="1"/>
  <c r="F200" i="1"/>
  <c r="B200" i="1"/>
  <c r="F199" i="1"/>
  <c r="I198" i="1"/>
  <c r="C184" i="1"/>
  <c r="O194" i="1"/>
  <c r="R193" i="1"/>
  <c r="O193" i="1"/>
  <c r="G193" i="1"/>
  <c r="F193" i="1"/>
  <c r="F194" i="1" s="1"/>
  <c r="E193" i="1"/>
  <c r="B193" i="1"/>
  <c r="A183" i="1" s="1"/>
  <c r="R192" i="1"/>
  <c r="O192" i="1"/>
  <c r="P192" i="1"/>
  <c r="O191" i="1"/>
  <c r="G191" i="1"/>
  <c r="F191" i="1"/>
  <c r="E191" i="1"/>
  <c r="B191" i="1"/>
  <c r="R191" i="1" s="1"/>
  <c r="R190" i="1"/>
  <c r="O190" i="1"/>
  <c r="R189" i="1"/>
  <c r="O189" i="1"/>
  <c r="R188" i="1"/>
  <c r="O188" i="1"/>
  <c r="R187" i="1"/>
  <c r="O187" i="1"/>
  <c r="R186" i="1"/>
  <c r="O186" i="1"/>
  <c r="O185" i="1"/>
  <c r="R184" i="1"/>
  <c r="O184" i="1"/>
  <c r="B181" i="1"/>
  <c r="F180" i="1"/>
  <c r="B180" i="1"/>
  <c r="I178" i="1"/>
  <c r="O174" i="1"/>
  <c r="R173" i="1"/>
  <c r="O173" i="1"/>
  <c r="G173" i="1"/>
  <c r="F173" i="1"/>
  <c r="F174" i="1" s="1"/>
  <c r="E173" i="1"/>
  <c r="B173" i="1"/>
  <c r="R172" i="1"/>
  <c r="O172" i="1"/>
  <c r="P172" i="1"/>
  <c r="R171" i="1"/>
  <c r="O171" i="1"/>
  <c r="G171" i="1"/>
  <c r="F171" i="1"/>
  <c r="E171" i="1"/>
  <c r="B171" i="1"/>
  <c r="R170" i="1"/>
  <c r="O170" i="1"/>
  <c r="R169" i="1"/>
  <c r="O169" i="1"/>
  <c r="R168" i="1"/>
  <c r="O168" i="1"/>
  <c r="R167" i="1"/>
  <c r="O167" i="1"/>
  <c r="R166" i="1"/>
  <c r="O166" i="1"/>
  <c r="O165" i="1"/>
  <c r="R164" i="1"/>
  <c r="O164" i="1"/>
  <c r="A163" i="1"/>
  <c r="B161" i="1"/>
  <c r="F160" i="1"/>
  <c r="B160" i="1"/>
  <c r="F159" i="1"/>
  <c r="I158" i="1"/>
  <c r="O154" i="1"/>
  <c r="O153" i="1"/>
  <c r="G153" i="1"/>
  <c r="B153" i="1"/>
  <c r="R153" i="1" s="1"/>
  <c r="R152" i="1"/>
  <c r="O152" i="1"/>
  <c r="P152" i="1"/>
  <c r="R151" i="1"/>
  <c r="O151" i="1"/>
  <c r="G151" i="1"/>
  <c r="F151" i="1"/>
  <c r="F153" i="1" s="1"/>
  <c r="F154" i="1" s="1"/>
  <c r="E151" i="1"/>
  <c r="E153" i="1" s="1"/>
  <c r="B151" i="1"/>
  <c r="R150" i="1"/>
  <c r="O150" i="1"/>
  <c r="R149" i="1"/>
  <c r="O149" i="1"/>
  <c r="R148" i="1"/>
  <c r="O148" i="1"/>
  <c r="R147" i="1"/>
  <c r="O147" i="1"/>
  <c r="R146" i="1"/>
  <c r="O146" i="1"/>
  <c r="O145" i="1"/>
  <c r="R144" i="1"/>
  <c r="O144" i="1"/>
  <c r="A143" i="1"/>
  <c r="B141" i="1"/>
  <c r="F140" i="1"/>
  <c r="B140" i="1"/>
  <c r="I138" i="1"/>
  <c r="F135" i="1"/>
  <c r="O134" i="1"/>
  <c r="F134" i="1"/>
  <c r="G134" i="1" s="1"/>
  <c r="S133" i="1"/>
  <c r="T133" i="1" s="1"/>
  <c r="R133" i="1"/>
  <c r="O133" i="1"/>
  <c r="G133" i="1"/>
  <c r="F133" i="1"/>
  <c r="E133" i="1"/>
  <c r="B133" i="1"/>
  <c r="R132" i="1"/>
  <c r="O132" i="1"/>
  <c r="P132" i="1"/>
  <c r="R131" i="1"/>
  <c r="O131" i="1"/>
  <c r="G131" i="1"/>
  <c r="F131" i="1"/>
  <c r="E131" i="1"/>
  <c r="B131" i="1"/>
  <c r="S130" i="1"/>
  <c r="T130" i="1" s="1"/>
  <c r="R130" i="1"/>
  <c r="O130" i="1"/>
  <c r="S129" i="1"/>
  <c r="R129" i="1"/>
  <c r="O129" i="1"/>
  <c r="S128" i="1"/>
  <c r="T128" i="1" s="1"/>
  <c r="R128" i="1"/>
  <c r="O128" i="1"/>
  <c r="S127" i="1"/>
  <c r="T127" i="1" s="1"/>
  <c r="R127" i="1"/>
  <c r="O127" i="1"/>
  <c r="S126" i="1"/>
  <c r="T126" i="1" s="1"/>
  <c r="R126" i="1"/>
  <c r="O126" i="1"/>
  <c r="O125" i="1"/>
  <c r="R124" i="1"/>
  <c r="O124" i="1"/>
  <c r="A123" i="1"/>
  <c r="B121" i="1"/>
  <c r="H120" i="1"/>
  <c r="S131" i="1" s="1"/>
  <c r="T131" i="1" s="1"/>
  <c r="F120" i="1"/>
  <c r="B120" i="1"/>
  <c r="F119" i="1"/>
  <c r="I118" i="1"/>
  <c r="O114" i="1"/>
  <c r="O113" i="1"/>
  <c r="G113" i="1"/>
  <c r="B113" i="1"/>
  <c r="A103" i="1" s="1"/>
  <c r="R112" i="1"/>
  <c r="O112" i="1"/>
  <c r="P112" i="1"/>
  <c r="O111" i="1"/>
  <c r="G111" i="1"/>
  <c r="F111" i="1"/>
  <c r="F113" i="1" s="1"/>
  <c r="F114" i="1" s="1"/>
  <c r="E111" i="1"/>
  <c r="E113" i="1" s="1"/>
  <c r="B111" i="1"/>
  <c r="R111" i="1" s="1"/>
  <c r="R110" i="1"/>
  <c r="O110" i="1"/>
  <c r="R109" i="1"/>
  <c r="O109" i="1"/>
  <c r="R108" i="1"/>
  <c r="O108" i="1"/>
  <c r="R107" i="1"/>
  <c r="O107" i="1"/>
  <c r="R106" i="1"/>
  <c r="O106" i="1"/>
  <c r="O105" i="1"/>
  <c r="R104" i="1"/>
  <c r="O104" i="1"/>
  <c r="B101" i="1"/>
  <c r="F100" i="1"/>
  <c r="B100" i="1"/>
  <c r="I98" i="1"/>
  <c r="O94" i="1"/>
  <c r="R93" i="1"/>
  <c r="O93" i="1"/>
  <c r="G93" i="1"/>
  <c r="F93" i="1"/>
  <c r="F94" i="1" s="1"/>
  <c r="E93" i="1"/>
  <c r="B93" i="1"/>
  <c r="R92" i="1"/>
  <c r="O92" i="1"/>
  <c r="O91" i="1"/>
  <c r="G91" i="1"/>
  <c r="F91" i="1"/>
  <c r="E91" i="1"/>
  <c r="B91" i="1"/>
  <c r="R91" i="1" s="1"/>
  <c r="R90" i="1"/>
  <c r="O90" i="1"/>
  <c r="R89" i="1"/>
  <c r="O89" i="1"/>
  <c r="R88" i="1"/>
  <c r="O88" i="1"/>
  <c r="R87" i="1"/>
  <c r="O87" i="1"/>
  <c r="R86" i="1"/>
  <c r="O86" i="1"/>
  <c r="O85" i="1"/>
  <c r="R84" i="1"/>
  <c r="O84" i="1"/>
  <c r="A83" i="1"/>
  <c r="B81" i="1"/>
  <c r="F80" i="1"/>
  <c r="B80" i="1"/>
  <c r="F79" i="1"/>
  <c r="I78" i="1"/>
  <c r="O74" i="1"/>
  <c r="O73" i="1"/>
  <c r="G73" i="1"/>
  <c r="B73" i="1"/>
  <c r="A63" i="1" s="1"/>
  <c r="R72" i="1"/>
  <c r="O72" i="1"/>
  <c r="O71" i="1"/>
  <c r="G71" i="1"/>
  <c r="F71" i="1"/>
  <c r="F73" i="1" s="1"/>
  <c r="F74" i="1" s="1"/>
  <c r="E71" i="1"/>
  <c r="E73" i="1" s="1"/>
  <c r="B71" i="1"/>
  <c r="R71" i="1" s="1"/>
  <c r="R70" i="1"/>
  <c r="O70" i="1"/>
  <c r="R69" i="1"/>
  <c r="O69" i="1"/>
  <c r="R68" i="1"/>
  <c r="O68" i="1"/>
  <c r="R67" i="1"/>
  <c r="O67" i="1"/>
  <c r="R66" i="1"/>
  <c r="O66" i="1"/>
  <c r="O65" i="1"/>
  <c r="R64" i="1"/>
  <c r="O64" i="1"/>
  <c r="F60" i="1"/>
  <c r="B60" i="1"/>
  <c r="I58" i="1"/>
  <c r="O54" i="1"/>
  <c r="O53" i="1"/>
  <c r="G53" i="1"/>
  <c r="B53" i="1"/>
  <c r="A43" i="1" s="1"/>
  <c r="R52" i="1"/>
  <c r="O52" i="1"/>
  <c r="O51" i="1"/>
  <c r="G51" i="1"/>
  <c r="F51" i="1"/>
  <c r="E51" i="1"/>
  <c r="B51" i="1"/>
  <c r="R51" i="1" s="1"/>
  <c r="R50" i="1"/>
  <c r="O50" i="1"/>
  <c r="R49" i="1"/>
  <c r="O49" i="1"/>
  <c r="R48" i="1"/>
  <c r="O48" i="1"/>
  <c r="R47" i="1"/>
  <c r="O47" i="1"/>
  <c r="R46" i="1"/>
  <c r="O46" i="1"/>
  <c r="O45" i="1"/>
  <c r="R44" i="1"/>
  <c r="O44" i="1"/>
  <c r="F40" i="1"/>
  <c r="B40" i="1"/>
  <c r="I38" i="1"/>
  <c r="T129" i="1" l="1"/>
  <c r="F53" i="1"/>
  <c r="I66" i="1" s="1"/>
  <c r="F11" i="1"/>
  <c r="E53" i="1"/>
  <c r="E13" i="1" s="1"/>
  <c r="E11" i="1"/>
  <c r="D112" i="1"/>
  <c r="D192" i="1"/>
  <c r="P212" i="1"/>
  <c r="P252" i="1"/>
  <c r="D412" i="1"/>
  <c r="D172" i="1"/>
  <c r="D292" i="1"/>
  <c r="D392" i="1"/>
  <c r="D132" i="1"/>
  <c r="F415" i="1"/>
  <c r="G414" i="1"/>
  <c r="B414" i="1"/>
  <c r="B374" i="1"/>
  <c r="G374" i="1"/>
  <c r="F375" i="1"/>
  <c r="S389" i="1"/>
  <c r="T389" i="1" s="1"/>
  <c r="S387" i="1"/>
  <c r="T387" i="1" s="1"/>
  <c r="H378" i="1"/>
  <c r="S392" i="1"/>
  <c r="T392" i="1" s="1"/>
  <c r="S384" i="1"/>
  <c r="T384" i="1" s="1"/>
  <c r="S393" i="1"/>
  <c r="T393" i="1" s="1"/>
  <c r="S390" i="1"/>
  <c r="T390" i="1" s="1"/>
  <c r="S388" i="1"/>
  <c r="T388" i="1" s="1"/>
  <c r="S386" i="1"/>
  <c r="T386" i="1" s="1"/>
  <c r="S391" i="1"/>
  <c r="T391" i="1" s="1"/>
  <c r="S394" i="1"/>
  <c r="H400" i="1"/>
  <c r="G394" i="1"/>
  <c r="B394" i="1"/>
  <c r="F395" i="1"/>
  <c r="H360" i="1"/>
  <c r="A363" i="1"/>
  <c r="D372" i="1"/>
  <c r="H258" i="1"/>
  <c r="S272" i="1"/>
  <c r="T272" i="1" s="1"/>
  <c r="S264" i="1"/>
  <c r="T264" i="1" s="1"/>
  <c r="S273" i="1"/>
  <c r="T273" i="1" s="1"/>
  <c r="S270" i="1"/>
  <c r="T270" i="1" s="1"/>
  <c r="S268" i="1"/>
  <c r="T268" i="1" s="1"/>
  <c r="S266" i="1"/>
  <c r="T266" i="1" s="1"/>
  <c r="S274" i="1"/>
  <c r="S271" i="1"/>
  <c r="T271" i="1" s="1"/>
  <c r="S269" i="1"/>
  <c r="T269" i="1" s="1"/>
  <c r="S267" i="1"/>
  <c r="T267" i="1" s="1"/>
  <c r="G334" i="1"/>
  <c r="B334" i="1"/>
  <c r="F335" i="1"/>
  <c r="H320" i="1"/>
  <c r="G274" i="1"/>
  <c r="B274" i="1"/>
  <c r="F275" i="1"/>
  <c r="G294" i="1"/>
  <c r="B294" i="1"/>
  <c r="F295" i="1"/>
  <c r="B214" i="1"/>
  <c r="F215" i="1"/>
  <c r="G214" i="1"/>
  <c r="H280" i="1"/>
  <c r="B314" i="1"/>
  <c r="F315" i="1"/>
  <c r="G314" i="1"/>
  <c r="S234" i="1"/>
  <c r="S229" i="1"/>
  <c r="T229" i="1" s="1"/>
  <c r="S227" i="1"/>
  <c r="T227" i="1" s="1"/>
  <c r="H218" i="1"/>
  <c r="S232" i="1"/>
  <c r="T232" i="1" s="1"/>
  <c r="S224" i="1"/>
  <c r="T224" i="1" s="1"/>
  <c r="S233" i="1"/>
  <c r="T233" i="1" s="1"/>
  <c r="S230" i="1"/>
  <c r="T230" i="1" s="1"/>
  <c r="S228" i="1"/>
  <c r="T228" i="1" s="1"/>
  <c r="S226" i="1"/>
  <c r="T226" i="1" s="1"/>
  <c r="S231" i="1"/>
  <c r="T231" i="1" s="1"/>
  <c r="F255" i="1"/>
  <c r="H240" i="1"/>
  <c r="G254" i="1"/>
  <c r="B254" i="1"/>
  <c r="G234" i="1"/>
  <c r="B234" i="1"/>
  <c r="F235" i="1"/>
  <c r="F355" i="1"/>
  <c r="G354" i="1"/>
  <c r="B354" i="1"/>
  <c r="D232" i="1"/>
  <c r="F299" i="1"/>
  <c r="H200" i="1"/>
  <c r="F239" i="1"/>
  <c r="D332" i="1"/>
  <c r="P232" i="1"/>
  <c r="A203" i="1"/>
  <c r="D272" i="1"/>
  <c r="H300" i="1"/>
  <c r="F339" i="1"/>
  <c r="P332" i="1"/>
  <c r="F219" i="1"/>
  <c r="A243" i="1"/>
  <c r="D312" i="1"/>
  <c r="H340" i="1"/>
  <c r="F319" i="1"/>
  <c r="F195" i="1"/>
  <c r="G194" i="1"/>
  <c r="B194" i="1"/>
  <c r="B154" i="1"/>
  <c r="F155" i="1"/>
  <c r="G154" i="1"/>
  <c r="G174" i="1"/>
  <c r="B174" i="1"/>
  <c r="F175" i="1"/>
  <c r="H160" i="1"/>
  <c r="F139" i="1"/>
  <c r="B134" i="1"/>
  <c r="S124" i="1"/>
  <c r="T124" i="1" s="1"/>
  <c r="H140" i="1"/>
  <c r="F179" i="1"/>
  <c r="S132" i="1"/>
  <c r="T132" i="1" s="1"/>
  <c r="H118" i="1"/>
  <c r="S134" i="1"/>
  <c r="D152" i="1"/>
  <c r="H180" i="1"/>
  <c r="I107" i="1"/>
  <c r="I111" i="1"/>
  <c r="I112" i="1"/>
  <c r="R73" i="1"/>
  <c r="I87" i="1"/>
  <c r="I91" i="1"/>
  <c r="I109" i="1"/>
  <c r="I68" i="1"/>
  <c r="R113" i="1"/>
  <c r="R53" i="1"/>
  <c r="F115" i="1"/>
  <c r="G114" i="1"/>
  <c r="B114" i="1"/>
  <c r="H80" i="1"/>
  <c r="G94" i="1"/>
  <c r="B94" i="1"/>
  <c r="F95" i="1"/>
  <c r="D92" i="1"/>
  <c r="F99" i="1"/>
  <c r="P92" i="1"/>
  <c r="H100" i="1"/>
  <c r="F75" i="1"/>
  <c r="B74" i="1"/>
  <c r="G74" i="1"/>
  <c r="F59" i="1"/>
  <c r="H60" i="1"/>
  <c r="I50" i="1"/>
  <c r="I48" i="1"/>
  <c r="I46" i="1"/>
  <c r="I44" i="1"/>
  <c r="I51" i="1"/>
  <c r="F54" i="1"/>
  <c r="F14" i="1" s="1"/>
  <c r="I49" i="1"/>
  <c r="I47" i="1"/>
  <c r="F39" i="1"/>
  <c r="I52" i="1" l="1"/>
  <c r="I53" i="1"/>
  <c r="I72" i="1"/>
  <c r="I113" i="1"/>
  <c r="I92" i="1"/>
  <c r="H40" i="1"/>
  <c r="S48" i="1" s="1"/>
  <c r="T48" i="1" s="1"/>
  <c r="I89" i="1"/>
  <c r="I106" i="1"/>
  <c r="F13" i="1"/>
  <c r="I306" i="1"/>
  <c r="I228" i="1"/>
  <c r="I189" i="1"/>
  <c r="I171" i="1"/>
  <c r="I167" i="1"/>
  <c r="I153" i="1"/>
  <c r="I150" i="1"/>
  <c r="I144" i="1"/>
  <c r="I64" i="1"/>
  <c r="I244" i="1"/>
  <c r="I371" i="1"/>
  <c r="I367" i="1"/>
  <c r="I353" i="1"/>
  <c r="I332" i="1"/>
  <c r="I271" i="1"/>
  <c r="I267" i="1"/>
  <c r="I253" i="1"/>
  <c r="I250" i="1"/>
  <c r="I389" i="1"/>
  <c r="I350" i="1"/>
  <c r="I344" i="1"/>
  <c r="I328" i="1"/>
  <c r="I292" i="1"/>
  <c r="I288" i="1"/>
  <c r="I213" i="1"/>
  <c r="I210" i="1"/>
  <c r="I204" i="1"/>
  <c r="I88" i="1"/>
  <c r="I70" i="1"/>
  <c r="I69" i="1"/>
  <c r="I130" i="1"/>
  <c r="I410" i="1"/>
  <c r="I404" i="1"/>
  <c r="I231" i="1"/>
  <c r="I227" i="1"/>
  <c r="I192" i="1"/>
  <c r="I188" i="1"/>
  <c r="I166" i="1"/>
  <c r="I149" i="1"/>
  <c r="I132" i="1"/>
  <c r="I129" i="1"/>
  <c r="I124" i="1"/>
  <c r="I413" i="1"/>
  <c r="I392" i="1"/>
  <c r="I366" i="1"/>
  <c r="I313" i="1"/>
  <c r="I310" i="1"/>
  <c r="I304" i="1"/>
  <c r="I266" i="1"/>
  <c r="I249" i="1"/>
  <c r="I73" i="1"/>
  <c r="I108" i="1"/>
  <c r="I388" i="1"/>
  <c r="I349" i="1"/>
  <c r="I331" i="1"/>
  <c r="I327" i="1"/>
  <c r="I291" i="1"/>
  <c r="I287" i="1"/>
  <c r="I209" i="1"/>
  <c r="I173" i="1"/>
  <c r="I152" i="1"/>
  <c r="I409" i="1"/>
  <c r="I273" i="1"/>
  <c r="I252" i="1"/>
  <c r="I226" i="1"/>
  <c r="I191" i="1"/>
  <c r="I187" i="1"/>
  <c r="I148" i="1"/>
  <c r="I104" i="1"/>
  <c r="I309" i="1"/>
  <c r="I248" i="1"/>
  <c r="I212" i="1"/>
  <c r="I170" i="1"/>
  <c r="I164" i="1"/>
  <c r="I131" i="1"/>
  <c r="I128" i="1"/>
  <c r="I86" i="1"/>
  <c r="I391" i="1"/>
  <c r="I387" i="1"/>
  <c r="I373" i="1"/>
  <c r="I370" i="1"/>
  <c r="I364" i="1"/>
  <c r="I352" i="1"/>
  <c r="I348" i="1"/>
  <c r="I326" i="1"/>
  <c r="I286" i="1"/>
  <c r="I270" i="1"/>
  <c r="I264" i="1"/>
  <c r="I208" i="1"/>
  <c r="I412" i="1"/>
  <c r="I408" i="1"/>
  <c r="I312" i="1"/>
  <c r="I233" i="1"/>
  <c r="I186" i="1"/>
  <c r="I151" i="1"/>
  <c r="I147" i="1"/>
  <c r="I110" i="1"/>
  <c r="I333" i="1"/>
  <c r="I308" i="1"/>
  <c r="I251" i="1"/>
  <c r="I247" i="1"/>
  <c r="I230" i="1"/>
  <c r="I224" i="1"/>
  <c r="I169" i="1"/>
  <c r="I67" i="1"/>
  <c r="I386" i="1"/>
  <c r="I369" i="1"/>
  <c r="I351" i="1"/>
  <c r="I347" i="1"/>
  <c r="I269" i="1"/>
  <c r="I211" i="1"/>
  <c r="I207" i="1"/>
  <c r="I127" i="1"/>
  <c r="I84" i="1"/>
  <c r="I71" i="1"/>
  <c r="I411" i="1"/>
  <c r="I407" i="1"/>
  <c r="I330" i="1"/>
  <c r="I324" i="1"/>
  <c r="I290" i="1"/>
  <c r="I284" i="1"/>
  <c r="I193" i="1"/>
  <c r="I172" i="1"/>
  <c r="I146" i="1"/>
  <c r="I133" i="1"/>
  <c r="I393" i="1"/>
  <c r="I372" i="1"/>
  <c r="I311" i="1"/>
  <c r="I307" i="1"/>
  <c r="I293" i="1"/>
  <c r="I272" i="1"/>
  <c r="I246" i="1"/>
  <c r="I229" i="1"/>
  <c r="I190" i="1"/>
  <c r="I184" i="1"/>
  <c r="I168" i="1"/>
  <c r="I90" i="1"/>
  <c r="I368" i="1"/>
  <c r="I346" i="1"/>
  <c r="I268" i="1"/>
  <c r="I206" i="1"/>
  <c r="I93" i="1"/>
  <c r="I406" i="1"/>
  <c r="I390" i="1"/>
  <c r="I384" i="1"/>
  <c r="I329" i="1"/>
  <c r="I289" i="1"/>
  <c r="I232" i="1"/>
  <c r="I126" i="1"/>
  <c r="R394" i="1"/>
  <c r="T394" i="1" s="1"/>
  <c r="B395" i="1"/>
  <c r="B375" i="1"/>
  <c r="R374" i="1"/>
  <c r="S411" i="1"/>
  <c r="T411" i="1" s="1"/>
  <c r="S414" i="1"/>
  <c r="S408" i="1"/>
  <c r="T408" i="1" s="1"/>
  <c r="S409" i="1"/>
  <c r="T409" i="1" s="1"/>
  <c r="S407" i="1"/>
  <c r="T407" i="1" s="1"/>
  <c r="S406" i="1"/>
  <c r="T406" i="1" s="1"/>
  <c r="H398" i="1"/>
  <c r="S410" i="1"/>
  <c r="T410" i="1" s="1"/>
  <c r="S412" i="1"/>
  <c r="T412" i="1" s="1"/>
  <c r="S404" i="1"/>
  <c r="T404" i="1" s="1"/>
  <c r="S413" i="1"/>
  <c r="T413" i="1" s="1"/>
  <c r="H379" i="1"/>
  <c r="C388" i="1"/>
  <c r="C390" i="1"/>
  <c r="C385" i="1"/>
  <c r="C389" i="1"/>
  <c r="C387" i="1"/>
  <c r="C386" i="1"/>
  <c r="C384" i="1"/>
  <c r="B415" i="1"/>
  <c r="R414" i="1"/>
  <c r="S373" i="1"/>
  <c r="T373" i="1" s="1"/>
  <c r="S370" i="1"/>
  <c r="T370" i="1" s="1"/>
  <c r="S368" i="1"/>
  <c r="T368" i="1" s="1"/>
  <c r="S366" i="1"/>
  <c r="T366" i="1" s="1"/>
  <c r="H358" i="1"/>
  <c r="S371" i="1"/>
  <c r="T371" i="1" s="1"/>
  <c r="S364" i="1"/>
  <c r="T364" i="1" s="1"/>
  <c r="S374" i="1"/>
  <c r="S369" i="1"/>
  <c r="T369" i="1" s="1"/>
  <c r="S367" i="1"/>
  <c r="T367" i="1" s="1"/>
  <c r="S372" i="1"/>
  <c r="T372" i="1" s="1"/>
  <c r="S329" i="1"/>
  <c r="T329" i="1" s="1"/>
  <c r="S327" i="1"/>
  <c r="T327" i="1" s="1"/>
  <c r="H318" i="1"/>
  <c r="S332" i="1"/>
  <c r="T332" i="1" s="1"/>
  <c r="S324" i="1"/>
  <c r="T324" i="1" s="1"/>
  <c r="S334" i="1"/>
  <c r="S333" i="1"/>
  <c r="T333" i="1" s="1"/>
  <c r="S330" i="1"/>
  <c r="T330" i="1" s="1"/>
  <c r="S328" i="1"/>
  <c r="T328" i="1" s="1"/>
  <c r="S326" i="1"/>
  <c r="T326" i="1" s="1"/>
  <c r="S331" i="1"/>
  <c r="T331" i="1" s="1"/>
  <c r="R334" i="1"/>
  <c r="B335" i="1"/>
  <c r="S313" i="1"/>
  <c r="T313" i="1" s="1"/>
  <c r="S310" i="1"/>
  <c r="T310" i="1" s="1"/>
  <c r="S308" i="1"/>
  <c r="T308" i="1" s="1"/>
  <c r="S306" i="1"/>
  <c r="T306" i="1" s="1"/>
  <c r="S311" i="1"/>
  <c r="T311" i="1" s="1"/>
  <c r="S314" i="1"/>
  <c r="S309" i="1"/>
  <c r="T309" i="1" s="1"/>
  <c r="S307" i="1"/>
  <c r="T307" i="1" s="1"/>
  <c r="H298" i="1"/>
  <c r="S312" i="1"/>
  <c r="T312" i="1" s="1"/>
  <c r="S304" i="1"/>
  <c r="T304" i="1" s="1"/>
  <c r="R234" i="1"/>
  <c r="T234" i="1" s="1"/>
  <c r="B235" i="1"/>
  <c r="C230" i="1"/>
  <c r="C225" i="1"/>
  <c r="C229" i="1"/>
  <c r="C227" i="1"/>
  <c r="C228" i="1"/>
  <c r="C226" i="1"/>
  <c r="C224" i="1"/>
  <c r="B295" i="1"/>
  <c r="R294" i="1"/>
  <c r="B255" i="1"/>
  <c r="R254" i="1"/>
  <c r="R214" i="1"/>
  <c r="B215" i="1"/>
  <c r="H198" i="1"/>
  <c r="S212" i="1"/>
  <c r="T212" i="1" s="1"/>
  <c r="S213" i="1"/>
  <c r="T213" i="1" s="1"/>
  <c r="S210" i="1"/>
  <c r="T210" i="1" s="1"/>
  <c r="S208" i="1"/>
  <c r="T208" i="1" s="1"/>
  <c r="S206" i="1"/>
  <c r="T206" i="1" s="1"/>
  <c r="S214" i="1"/>
  <c r="S209" i="1"/>
  <c r="T209" i="1" s="1"/>
  <c r="S211" i="1"/>
  <c r="T211" i="1" s="1"/>
  <c r="S204" i="1"/>
  <c r="T204" i="1" s="1"/>
  <c r="S207" i="1"/>
  <c r="T207" i="1" s="1"/>
  <c r="S250" i="1"/>
  <c r="T250" i="1" s="1"/>
  <c r="S253" i="1"/>
  <c r="T253" i="1" s="1"/>
  <c r="S248" i="1"/>
  <c r="T248" i="1" s="1"/>
  <c r="S251" i="1"/>
  <c r="T251" i="1" s="1"/>
  <c r="S254" i="1"/>
  <c r="T254" i="1" s="1"/>
  <c r="S244" i="1"/>
  <c r="T244" i="1" s="1"/>
  <c r="S249" i="1"/>
  <c r="T249" i="1" s="1"/>
  <c r="S247" i="1"/>
  <c r="T247" i="1" s="1"/>
  <c r="H238" i="1"/>
  <c r="S246" i="1"/>
  <c r="T246" i="1" s="1"/>
  <c r="S252" i="1"/>
  <c r="T252" i="1" s="1"/>
  <c r="S351" i="1"/>
  <c r="T351" i="1" s="1"/>
  <c r="S354" i="1"/>
  <c r="S349" i="1"/>
  <c r="T349" i="1" s="1"/>
  <c r="S347" i="1"/>
  <c r="T347" i="1" s="1"/>
  <c r="H338" i="1"/>
  <c r="S352" i="1"/>
  <c r="T352" i="1" s="1"/>
  <c r="S344" i="1"/>
  <c r="T344" i="1" s="1"/>
  <c r="S353" i="1"/>
  <c r="T353" i="1" s="1"/>
  <c r="S350" i="1"/>
  <c r="T350" i="1" s="1"/>
  <c r="S348" i="1"/>
  <c r="T348" i="1" s="1"/>
  <c r="S346" i="1"/>
  <c r="T346" i="1" s="1"/>
  <c r="B315" i="1"/>
  <c r="R314" i="1"/>
  <c r="B275" i="1"/>
  <c r="R274" i="1"/>
  <c r="T274" i="1" s="1"/>
  <c r="H219" i="1"/>
  <c r="S291" i="1"/>
  <c r="T291" i="1" s="1"/>
  <c r="S294" i="1"/>
  <c r="T294" i="1" s="1"/>
  <c r="S289" i="1"/>
  <c r="T289" i="1" s="1"/>
  <c r="S287" i="1"/>
  <c r="T287" i="1" s="1"/>
  <c r="H278" i="1"/>
  <c r="S292" i="1"/>
  <c r="T292" i="1" s="1"/>
  <c r="S284" i="1"/>
  <c r="T284" i="1" s="1"/>
  <c r="S293" i="1"/>
  <c r="T293" i="1" s="1"/>
  <c r="S290" i="1"/>
  <c r="T290" i="1" s="1"/>
  <c r="S288" i="1"/>
  <c r="T288" i="1" s="1"/>
  <c r="S286" i="1"/>
  <c r="T286" i="1" s="1"/>
  <c r="B355" i="1"/>
  <c r="R354" i="1"/>
  <c r="C265" i="1"/>
  <c r="C269" i="1"/>
  <c r="C267" i="1"/>
  <c r="C264" i="1"/>
  <c r="C270" i="1"/>
  <c r="C268" i="1"/>
  <c r="C266" i="1"/>
  <c r="H259" i="1"/>
  <c r="R174" i="1"/>
  <c r="B175" i="1"/>
  <c r="S191" i="1"/>
  <c r="T191" i="1" s="1"/>
  <c r="S194" i="1"/>
  <c r="S189" i="1"/>
  <c r="T189" i="1" s="1"/>
  <c r="S187" i="1"/>
  <c r="T187" i="1" s="1"/>
  <c r="H178" i="1"/>
  <c r="S192" i="1"/>
  <c r="T192" i="1" s="1"/>
  <c r="S184" i="1"/>
  <c r="T184" i="1" s="1"/>
  <c r="S193" i="1"/>
  <c r="T193" i="1" s="1"/>
  <c r="S190" i="1"/>
  <c r="T190" i="1" s="1"/>
  <c r="S188" i="1"/>
  <c r="T188" i="1" s="1"/>
  <c r="S186" i="1"/>
  <c r="T186" i="1" s="1"/>
  <c r="B155" i="1"/>
  <c r="R154" i="1"/>
  <c r="S153" i="1"/>
  <c r="T153" i="1" s="1"/>
  <c r="S150" i="1"/>
  <c r="T150" i="1" s="1"/>
  <c r="S148" i="1"/>
  <c r="T148" i="1" s="1"/>
  <c r="S146" i="1"/>
  <c r="T146" i="1" s="1"/>
  <c r="S151" i="1"/>
  <c r="T151" i="1" s="1"/>
  <c r="S154" i="1"/>
  <c r="S149" i="1"/>
  <c r="T149" i="1" s="1"/>
  <c r="S147" i="1"/>
  <c r="T147" i="1" s="1"/>
  <c r="H138" i="1"/>
  <c r="S152" i="1"/>
  <c r="T152" i="1" s="1"/>
  <c r="S144" i="1"/>
  <c r="T144" i="1" s="1"/>
  <c r="B195" i="1"/>
  <c r="R194" i="1"/>
  <c r="H119" i="1"/>
  <c r="C130" i="1"/>
  <c r="C128" i="1"/>
  <c r="C126" i="1"/>
  <c r="C125" i="1"/>
  <c r="C129" i="1"/>
  <c r="C127" i="1"/>
  <c r="C124" i="1"/>
  <c r="B135" i="1"/>
  <c r="R134" i="1"/>
  <c r="T134" i="1" s="1"/>
  <c r="S169" i="1"/>
  <c r="T169" i="1" s="1"/>
  <c r="S167" i="1"/>
  <c r="T167" i="1" s="1"/>
  <c r="S164" i="1"/>
  <c r="T164" i="1" s="1"/>
  <c r="H158" i="1"/>
  <c r="S172" i="1"/>
  <c r="T172" i="1" s="1"/>
  <c r="S171" i="1"/>
  <c r="T171" i="1" s="1"/>
  <c r="S173" i="1"/>
  <c r="T173" i="1" s="1"/>
  <c r="S170" i="1"/>
  <c r="T170" i="1" s="1"/>
  <c r="S168" i="1"/>
  <c r="T168" i="1" s="1"/>
  <c r="S166" i="1"/>
  <c r="T166" i="1" s="1"/>
  <c r="S174" i="1"/>
  <c r="T174" i="1" s="1"/>
  <c r="R94" i="1"/>
  <c r="B95" i="1"/>
  <c r="S89" i="1"/>
  <c r="T89" i="1" s="1"/>
  <c r="S87" i="1"/>
  <c r="T87" i="1" s="1"/>
  <c r="H78" i="1"/>
  <c r="S91" i="1"/>
  <c r="T91" i="1" s="1"/>
  <c r="S92" i="1"/>
  <c r="T92" i="1" s="1"/>
  <c r="S84" i="1"/>
  <c r="T84" i="1" s="1"/>
  <c r="S93" i="1"/>
  <c r="T93" i="1" s="1"/>
  <c r="S90" i="1"/>
  <c r="T90" i="1" s="1"/>
  <c r="S86" i="1"/>
  <c r="T86" i="1" s="1"/>
  <c r="S88" i="1"/>
  <c r="T88" i="1" s="1"/>
  <c r="S94" i="1"/>
  <c r="B115" i="1"/>
  <c r="R114" i="1"/>
  <c r="S108" i="1"/>
  <c r="T108" i="1" s="1"/>
  <c r="S111" i="1"/>
  <c r="T111" i="1" s="1"/>
  <c r="S113" i="1"/>
  <c r="T113" i="1" s="1"/>
  <c r="S114" i="1"/>
  <c r="S109" i="1"/>
  <c r="T109" i="1" s="1"/>
  <c r="S107" i="1"/>
  <c r="T107" i="1" s="1"/>
  <c r="S104" i="1"/>
  <c r="T104" i="1" s="1"/>
  <c r="H98" i="1"/>
  <c r="C104" i="1" s="1"/>
  <c r="S110" i="1"/>
  <c r="T110" i="1" s="1"/>
  <c r="S112" i="1"/>
  <c r="T112" i="1" s="1"/>
  <c r="S106" i="1"/>
  <c r="T106" i="1" s="1"/>
  <c r="S71" i="1"/>
  <c r="T71" i="1" s="1"/>
  <c r="S73" i="1"/>
  <c r="T73" i="1" s="1"/>
  <c r="S74" i="1"/>
  <c r="H58" i="1"/>
  <c r="S64" i="1"/>
  <c r="T64" i="1" s="1"/>
  <c r="S70" i="1"/>
  <c r="T70" i="1" s="1"/>
  <c r="S69" i="1"/>
  <c r="T69" i="1" s="1"/>
  <c r="S67" i="1"/>
  <c r="T67" i="1" s="1"/>
  <c r="S72" i="1"/>
  <c r="T72" i="1" s="1"/>
  <c r="S68" i="1"/>
  <c r="T68" i="1" s="1"/>
  <c r="S66" i="1"/>
  <c r="T66" i="1" s="1"/>
  <c r="B75" i="1"/>
  <c r="R74" i="1"/>
  <c r="S51" i="1"/>
  <c r="T51" i="1" s="1"/>
  <c r="F55" i="1"/>
  <c r="B54" i="1"/>
  <c r="G54" i="1"/>
  <c r="G14" i="1" s="1"/>
  <c r="B21" i="1"/>
  <c r="O25" i="1"/>
  <c r="C72" i="1" l="1"/>
  <c r="D72" i="1" s="1"/>
  <c r="C65" i="1"/>
  <c r="C64" i="1"/>
  <c r="C66" i="1"/>
  <c r="S52" i="1"/>
  <c r="T52" i="1" s="1"/>
  <c r="H38" i="1"/>
  <c r="S47" i="1"/>
  <c r="T47" i="1" s="1"/>
  <c r="S50" i="1"/>
  <c r="T50" i="1" s="1"/>
  <c r="S49" i="1"/>
  <c r="T49" i="1" s="1"/>
  <c r="S44" i="1"/>
  <c r="T44" i="1" s="1"/>
  <c r="S54" i="1"/>
  <c r="S53" i="1"/>
  <c r="T53" i="1" s="1"/>
  <c r="S46" i="1"/>
  <c r="T46" i="1" s="1"/>
  <c r="T94" i="1"/>
  <c r="T214" i="1"/>
  <c r="T374" i="1"/>
  <c r="C404" i="1"/>
  <c r="C410" i="1"/>
  <c r="C408" i="1"/>
  <c r="C406" i="1"/>
  <c r="H399" i="1"/>
  <c r="C405" i="1"/>
  <c r="C409" i="1"/>
  <c r="C407" i="1"/>
  <c r="C393" i="1"/>
  <c r="C391" i="1"/>
  <c r="P391" i="1" s="1"/>
  <c r="P384" i="1"/>
  <c r="D384" i="1"/>
  <c r="D386" i="1"/>
  <c r="P386" i="1"/>
  <c r="P387" i="1"/>
  <c r="D387" i="1"/>
  <c r="T414" i="1"/>
  <c r="P389" i="1"/>
  <c r="D389" i="1"/>
  <c r="D385" i="1"/>
  <c r="P385" i="1"/>
  <c r="D390" i="1"/>
  <c r="P390" i="1"/>
  <c r="C369" i="1"/>
  <c r="C367" i="1"/>
  <c r="C364" i="1"/>
  <c r="C370" i="1"/>
  <c r="C368" i="1"/>
  <c r="C366" i="1"/>
  <c r="C365" i="1"/>
  <c r="H359" i="1"/>
  <c r="D388" i="1"/>
  <c r="P388" i="1"/>
  <c r="P227" i="1"/>
  <c r="D227" i="1"/>
  <c r="C244" i="1"/>
  <c r="C250" i="1"/>
  <c r="C248" i="1"/>
  <c r="C246" i="1"/>
  <c r="C245" i="1"/>
  <c r="C249" i="1"/>
  <c r="C247" i="1"/>
  <c r="H239" i="1"/>
  <c r="C209" i="1"/>
  <c r="C207" i="1"/>
  <c r="C204" i="1"/>
  <c r="C210" i="1"/>
  <c r="C208" i="1"/>
  <c r="C206" i="1"/>
  <c r="C205" i="1"/>
  <c r="H199" i="1"/>
  <c r="P225" i="1"/>
  <c r="D225" i="1"/>
  <c r="P229" i="1"/>
  <c r="D229" i="1"/>
  <c r="D230" i="1"/>
  <c r="P230" i="1"/>
  <c r="C290" i="1"/>
  <c r="C288" i="1"/>
  <c r="C286" i="1"/>
  <c r="H279" i="1"/>
  <c r="C285" i="1"/>
  <c r="C289" i="1"/>
  <c r="C287" i="1"/>
  <c r="C284" i="1"/>
  <c r="C344" i="1"/>
  <c r="C350" i="1"/>
  <c r="C348" i="1"/>
  <c r="C345" i="1"/>
  <c r="C349" i="1"/>
  <c r="C347" i="1"/>
  <c r="H339" i="1"/>
  <c r="C309" i="1"/>
  <c r="C307" i="1"/>
  <c r="C304" i="1"/>
  <c r="C310" i="1"/>
  <c r="C308" i="1"/>
  <c r="C306" i="1"/>
  <c r="C305" i="1"/>
  <c r="H299" i="1"/>
  <c r="T334" i="1"/>
  <c r="P268" i="1"/>
  <c r="D268" i="1"/>
  <c r="P270" i="1"/>
  <c r="D270" i="1"/>
  <c r="P226" i="1"/>
  <c r="D226" i="1"/>
  <c r="P266" i="1"/>
  <c r="D266" i="1"/>
  <c r="C271" i="1"/>
  <c r="P271" i="1" s="1"/>
  <c r="C273" i="1"/>
  <c r="P264" i="1"/>
  <c r="D264" i="1"/>
  <c r="T314" i="1"/>
  <c r="C325" i="1"/>
  <c r="C329" i="1"/>
  <c r="C327" i="1"/>
  <c r="C324" i="1"/>
  <c r="C330" i="1"/>
  <c r="C328" i="1"/>
  <c r="C326" i="1"/>
  <c r="H319" i="1"/>
  <c r="P267" i="1"/>
  <c r="D267" i="1"/>
  <c r="T354" i="1"/>
  <c r="P269" i="1"/>
  <c r="D269" i="1"/>
  <c r="P228" i="1"/>
  <c r="D228" i="1"/>
  <c r="D265" i="1"/>
  <c r="P265" i="1"/>
  <c r="C231" i="1"/>
  <c r="P231" i="1" s="1"/>
  <c r="P224" i="1"/>
  <c r="D224" i="1"/>
  <c r="C233" i="1"/>
  <c r="D128" i="1"/>
  <c r="P128" i="1"/>
  <c r="D130" i="1"/>
  <c r="P130" i="1"/>
  <c r="C149" i="1"/>
  <c r="C147" i="1"/>
  <c r="C144" i="1"/>
  <c r="C145" i="1"/>
  <c r="C148" i="1"/>
  <c r="C150" i="1"/>
  <c r="C146" i="1"/>
  <c r="H139" i="1"/>
  <c r="C165" i="1"/>
  <c r="C169" i="1"/>
  <c r="C167" i="1"/>
  <c r="C164" i="1"/>
  <c r="C170" i="1"/>
  <c r="C168" i="1"/>
  <c r="C166" i="1"/>
  <c r="H159" i="1"/>
  <c r="C190" i="1"/>
  <c r="C188" i="1"/>
  <c r="C186" i="1"/>
  <c r="C185" i="1"/>
  <c r="C189" i="1"/>
  <c r="C187" i="1"/>
  <c r="H179" i="1"/>
  <c r="T154" i="1"/>
  <c r="C133" i="1"/>
  <c r="C131" i="1"/>
  <c r="P131" i="1" s="1"/>
  <c r="P124" i="1"/>
  <c r="D124" i="1"/>
  <c r="P127" i="1"/>
  <c r="D127" i="1"/>
  <c r="T194" i="1"/>
  <c r="P129" i="1"/>
  <c r="D129" i="1"/>
  <c r="D125" i="1"/>
  <c r="P125" i="1"/>
  <c r="D126" i="1"/>
  <c r="P126" i="1"/>
  <c r="C110" i="1"/>
  <c r="C108" i="1"/>
  <c r="C106" i="1"/>
  <c r="C107" i="1"/>
  <c r="C105" i="1"/>
  <c r="C109" i="1"/>
  <c r="H99" i="1"/>
  <c r="C84" i="1"/>
  <c r="C86" i="1"/>
  <c r="C85" i="1"/>
  <c r="C89" i="1"/>
  <c r="C87" i="1"/>
  <c r="C90" i="1"/>
  <c r="C88" i="1"/>
  <c r="H79" i="1"/>
  <c r="T114" i="1"/>
  <c r="C67" i="1"/>
  <c r="C70" i="1"/>
  <c r="C68" i="1"/>
  <c r="C69" i="1"/>
  <c r="H59" i="1"/>
  <c r="T74" i="1"/>
  <c r="B55" i="1"/>
  <c r="R54" i="1"/>
  <c r="P72" i="1" l="1"/>
  <c r="C44" i="1"/>
  <c r="C52" i="1"/>
  <c r="P52" i="1" s="1"/>
  <c r="H39" i="1"/>
  <c r="C48" i="1"/>
  <c r="P48" i="1" s="1"/>
  <c r="C47" i="1"/>
  <c r="C46" i="1"/>
  <c r="D46" i="1" s="1"/>
  <c r="C49" i="1"/>
  <c r="P49" i="1" s="1"/>
  <c r="C45" i="1"/>
  <c r="C50" i="1"/>
  <c r="P50" i="1" s="1"/>
  <c r="T54" i="1"/>
  <c r="D391" i="1"/>
  <c r="D393" i="1"/>
  <c r="D395" i="1" s="1"/>
  <c r="P370" i="1"/>
  <c r="D370" i="1"/>
  <c r="P366" i="1"/>
  <c r="D366" i="1"/>
  <c r="P367" i="1"/>
  <c r="D367" i="1"/>
  <c r="P393" i="1"/>
  <c r="C394" i="1"/>
  <c r="P368" i="1"/>
  <c r="D368" i="1"/>
  <c r="P369" i="1"/>
  <c r="D369" i="1"/>
  <c r="P407" i="1"/>
  <c r="D407" i="1"/>
  <c r="P409" i="1"/>
  <c r="D409" i="1"/>
  <c r="P405" i="1"/>
  <c r="D405" i="1"/>
  <c r="P365" i="1"/>
  <c r="D365" i="1"/>
  <c r="P406" i="1"/>
  <c r="D406" i="1"/>
  <c r="P408" i="1"/>
  <c r="D408" i="1"/>
  <c r="P410" i="1"/>
  <c r="D410" i="1"/>
  <c r="P364" i="1"/>
  <c r="D364" i="1"/>
  <c r="C373" i="1"/>
  <c r="C371" i="1"/>
  <c r="P371" i="1" s="1"/>
  <c r="C413" i="1"/>
  <c r="C411" i="1"/>
  <c r="P411" i="1" s="1"/>
  <c r="P404" i="1"/>
  <c r="D404" i="1"/>
  <c r="C211" i="1"/>
  <c r="P211" i="1" s="1"/>
  <c r="D204" i="1"/>
  <c r="P204" i="1"/>
  <c r="C213" i="1"/>
  <c r="D207" i="1"/>
  <c r="P207" i="1"/>
  <c r="P305" i="1"/>
  <c r="D305" i="1"/>
  <c r="D209" i="1"/>
  <c r="P209" i="1"/>
  <c r="P329" i="1"/>
  <c r="D329" i="1"/>
  <c r="D325" i="1"/>
  <c r="P325" i="1"/>
  <c r="D271" i="1"/>
  <c r="D273" i="1"/>
  <c r="D275" i="1" s="1"/>
  <c r="D288" i="1"/>
  <c r="P288" i="1"/>
  <c r="C293" i="1"/>
  <c r="C291" i="1"/>
  <c r="P291" i="1" s="1"/>
  <c r="P284" i="1"/>
  <c r="D284" i="1"/>
  <c r="D247" i="1"/>
  <c r="P247" i="1"/>
  <c r="P210" i="1"/>
  <c r="D210" i="1"/>
  <c r="P249" i="1"/>
  <c r="D249" i="1"/>
  <c r="P347" i="1"/>
  <c r="D347" i="1"/>
  <c r="P245" i="1"/>
  <c r="D245" i="1"/>
  <c r="D290" i="1"/>
  <c r="P290" i="1"/>
  <c r="D246" i="1"/>
  <c r="P246" i="1"/>
  <c r="P208" i="1"/>
  <c r="D208" i="1"/>
  <c r="P285" i="1"/>
  <c r="D285" i="1"/>
  <c r="P273" i="1"/>
  <c r="C274" i="1"/>
  <c r="D307" i="1"/>
  <c r="P307" i="1"/>
  <c r="P349" i="1"/>
  <c r="D349" i="1"/>
  <c r="P326" i="1"/>
  <c r="D326" i="1"/>
  <c r="P345" i="1"/>
  <c r="D345" i="1"/>
  <c r="P248" i="1"/>
  <c r="D248" i="1"/>
  <c r="P306" i="1"/>
  <c r="D306" i="1"/>
  <c r="P328" i="1"/>
  <c r="D328" i="1"/>
  <c r="D250" i="1"/>
  <c r="P250" i="1"/>
  <c r="P206" i="1"/>
  <c r="D206" i="1"/>
  <c r="P310" i="1"/>
  <c r="D310" i="1"/>
  <c r="D244" i="1"/>
  <c r="C253" i="1"/>
  <c r="C251" i="1"/>
  <c r="P251" i="1" s="1"/>
  <c r="P244" i="1"/>
  <c r="P289" i="1"/>
  <c r="D289" i="1"/>
  <c r="D286" i="1"/>
  <c r="P286" i="1"/>
  <c r="D309" i="1"/>
  <c r="P309" i="1"/>
  <c r="P233" i="1"/>
  <c r="C234" i="1"/>
  <c r="D231" i="1"/>
  <c r="D233" i="1"/>
  <c r="D235" i="1" s="1"/>
  <c r="P350" i="1"/>
  <c r="D350" i="1"/>
  <c r="P287" i="1"/>
  <c r="D287" i="1"/>
  <c r="P308" i="1"/>
  <c r="D308" i="1"/>
  <c r="P304" i="1"/>
  <c r="D304" i="1"/>
  <c r="C311" i="1"/>
  <c r="P311" i="1" s="1"/>
  <c r="C313" i="1"/>
  <c r="P346" i="1"/>
  <c r="D346" i="1"/>
  <c r="P330" i="1"/>
  <c r="D330" i="1"/>
  <c r="P348" i="1"/>
  <c r="D348" i="1"/>
  <c r="C331" i="1"/>
  <c r="P331" i="1" s="1"/>
  <c r="P324" i="1"/>
  <c r="D324" i="1"/>
  <c r="C333" i="1"/>
  <c r="P327" i="1"/>
  <c r="D327" i="1"/>
  <c r="C353" i="1"/>
  <c r="D344" i="1"/>
  <c r="C351" i="1"/>
  <c r="P351" i="1" s="1"/>
  <c r="P344" i="1"/>
  <c r="D205" i="1"/>
  <c r="P205" i="1"/>
  <c r="C173" i="1"/>
  <c r="C171" i="1"/>
  <c r="P171" i="1" s="1"/>
  <c r="P164" i="1"/>
  <c r="D164" i="1"/>
  <c r="P146" i="1"/>
  <c r="D146" i="1"/>
  <c r="P150" i="1"/>
  <c r="D150" i="1"/>
  <c r="P185" i="1"/>
  <c r="D185" i="1"/>
  <c r="C134" i="1"/>
  <c r="P133" i="1"/>
  <c r="D165" i="1"/>
  <c r="P165" i="1"/>
  <c r="P189" i="1"/>
  <c r="D189" i="1"/>
  <c r="P148" i="1"/>
  <c r="D148" i="1"/>
  <c r="P186" i="1"/>
  <c r="D186" i="1"/>
  <c r="P145" i="1"/>
  <c r="D145" i="1"/>
  <c r="P188" i="1"/>
  <c r="D188" i="1"/>
  <c r="P144" i="1"/>
  <c r="D144" i="1"/>
  <c r="C151" i="1"/>
  <c r="P151" i="1" s="1"/>
  <c r="C153" i="1"/>
  <c r="P147" i="1"/>
  <c r="D147" i="1"/>
  <c r="P149" i="1"/>
  <c r="D149" i="1"/>
  <c r="P167" i="1"/>
  <c r="D167" i="1"/>
  <c r="P190" i="1"/>
  <c r="D190" i="1"/>
  <c r="D166" i="1"/>
  <c r="P166" i="1"/>
  <c r="D169" i="1"/>
  <c r="P169" i="1"/>
  <c r="P187" i="1"/>
  <c r="D187" i="1"/>
  <c r="C193" i="1"/>
  <c r="C191" i="1"/>
  <c r="P191" i="1" s="1"/>
  <c r="P184" i="1"/>
  <c r="D184" i="1"/>
  <c r="D168" i="1"/>
  <c r="P168" i="1"/>
  <c r="D131" i="1"/>
  <c r="D133" i="1"/>
  <c r="D135" i="1" s="1"/>
  <c r="P170" i="1"/>
  <c r="D170" i="1"/>
  <c r="C91" i="1"/>
  <c r="P91" i="1" s="1"/>
  <c r="P84" i="1"/>
  <c r="D84" i="1"/>
  <c r="C93" i="1"/>
  <c r="P89" i="1"/>
  <c r="D89" i="1"/>
  <c r="P109" i="1"/>
  <c r="D109" i="1"/>
  <c r="D90" i="1"/>
  <c r="P90" i="1"/>
  <c r="P105" i="1"/>
  <c r="D105" i="1"/>
  <c r="P107" i="1"/>
  <c r="D107" i="1"/>
  <c r="P106" i="1"/>
  <c r="D106" i="1"/>
  <c r="P108" i="1"/>
  <c r="D108" i="1"/>
  <c r="D87" i="1"/>
  <c r="P87" i="1"/>
  <c r="P86" i="1"/>
  <c r="D86" i="1"/>
  <c r="P110" i="1"/>
  <c r="D110" i="1"/>
  <c r="D88" i="1"/>
  <c r="P88" i="1"/>
  <c r="D85" i="1"/>
  <c r="P85" i="1"/>
  <c r="P104" i="1"/>
  <c r="C113" i="1"/>
  <c r="D104" i="1"/>
  <c r="C111" i="1"/>
  <c r="P111" i="1" s="1"/>
  <c r="P69" i="1"/>
  <c r="D69" i="1"/>
  <c r="D65" i="1"/>
  <c r="P65" i="1"/>
  <c r="P66" i="1"/>
  <c r="D66" i="1"/>
  <c r="P68" i="1"/>
  <c r="D68" i="1"/>
  <c r="P70" i="1"/>
  <c r="D70" i="1"/>
  <c r="D67" i="1"/>
  <c r="P67" i="1"/>
  <c r="C71" i="1"/>
  <c r="P71" i="1" s="1"/>
  <c r="P64" i="1"/>
  <c r="D64" i="1"/>
  <c r="C73" i="1"/>
  <c r="D48" i="1"/>
  <c r="P47" i="1"/>
  <c r="D47" i="1"/>
  <c r="P44" i="1"/>
  <c r="D44" i="1"/>
  <c r="R24" i="1"/>
  <c r="D52" i="1" l="1"/>
  <c r="C53" i="1"/>
  <c r="P53" i="1" s="1"/>
  <c r="D45" i="1"/>
  <c r="D49" i="1"/>
  <c r="P45" i="1"/>
  <c r="P46" i="1"/>
  <c r="C51" i="1"/>
  <c r="P51" i="1" s="1"/>
  <c r="D50" i="1"/>
  <c r="P394" i="1"/>
  <c r="C395" i="1"/>
  <c r="P373" i="1"/>
  <c r="C374" i="1"/>
  <c r="D371" i="1"/>
  <c r="D373" i="1"/>
  <c r="D375" i="1" s="1"/>
  <c r="D411" i="1"/>
  <c r="D413" i="1"/>
  <c r="D415" i="1" s="1"/>
  <c r="P413" i="1"/>
  <c r="C414" i="1"/>
  <c r="P253" i="1"/>
  <c r="C254" i="1"/>
  <c r="D331" i="1"/>
  <c r="D333" i="1"/>
  <c r="D335" i="1" s="1"/>
  <c r="D14" i="1" s="1"/>
  <c r="P333" i="1"/>
  <c r="C334" i="1"/>
  <c r="P234" i="1"/>
  <c r="C235" i="1"/>
  <c r="P274" i="1"/>
  <c r="C275" i="1"/>
  <c r="P313" i="1"/>
  <c r="C314" i="1"/>
  <c r="D291" i="1"/>
  <c r="D293" i="1"/>
  <c r="D295" i="1" s="1"/>
  <c r="P213" i="1"/>
  <c r="C214" i="1"/>
  <c r="D251" i="1"/>
  <c r="D253" i="1"/>
  <c r="D255" i="1" s="1"/>
  <c r="D351" i="1"/>
  <c r="D353" i="1"/>
  <c r="D355" i="1" s="1"/>
  <c r="D311" i="1"/>
  <c r="D313" i="1"/>
  <c r="D315" i="1" s="1"/>
  <c r="P353" i="1"/>
  <c r="C354" i="1"/>
  <c r="P293" i="1"/>
  <c r="C294" i="1"/>
  <c r="D211" i="1"/>
  <c r="D213" i="1"/>
  <c r="D215" i="1" s="1"/>
  <c r="C135" i="1"/>
  <c r="P134" i="1"/>
  <c r="D151" i="1"/>
  <c r="D153" i="1"/>
  <c r="D155" i="1" s="1"/>
  <c r="P153" i="1"/>
  <c r="C154" i="1"/>
  <c r="P193" i="1"/>
  <c r="C194" i="1"/>
  <c r="D191" i="1"/>
  <c r="D193" i="1"/>
  <c r="D195" i="1" s="1"/>
  <c r="D171" i="1"/>
  <c r="D173" i="1"/>
  <c r="D175" i="1" s="1"/>
  <c r="P173" i="1"/>
  <c r="C174" i="1"/>
  <c r="D111" i="1"/>
  <c r="D113" i="1"/>
  <c r="D115" i="1" s="1"/>
  <c r="P93" i="1"/>
  <c r="C94" i="1"/>
  <c r="D91" i="1"/>
  <c r="D93" i="1"/>
  <c r="D95" i="1" s="1"/>
  <c r="P113" i="1"/>
  <c r="C114" i="1"/>
  <c r="P73" i="1"/>
  <c r="C74" i="1"/>
  <c r="D71" i="1"/>
  <c r="D73" i="1"/>
  <c r="D75" i="1" s="1"/>
  <c r="F20" i="1"/>
  <c r="R26" i="1"/>
  <c r="R27" i="1"/>
  <c r="R28" i="1"/>
  <c r="R29" i="1"/>
  <c r="R30" i="1"/>
  <c r="R32" i="1"/>
  <c r="F31" i="1"/>
  <c r="E31" i="1"/>
  <c r="O26" i="1"/>
  <c r="O27" i="1"/>
  <c r="O28" i="1"/>
  <c r="O29" i="1"/>
  <c r="O30" i="1"/>
  <c r="O31" i="1"/>
  <c r="O32" i="1"/>
  <c r="O33" i="1"/>
  <c r="O34" i="1"/>
  <c r="O24" i="1"/>
  <c r="C54" i="1" l="1"/>
  <c r="C55" i="1" s="1"/>
  <c r="D53" i="1"/>
  <c r="D55" i="1" s="1"/>
  <c r="D51" i="1"/>
  <c r="C415" i="1"/>
  <c r="P414" i="1"/>
  <c r="C375" i="1"/>
  <c r="P374" i="1"/>
  <c r="C295" i="1"/>
  <c r="P294" i="1"/>
  <c r="P214" i="1"/>
  <c r="C215" i="1"/>
  <c r="C315" i="1"/>
  <c r="P314" i="1"/>
  <c r="C355" i="1"/>
  <c r="P354" i="1"/>
  <c r="P334" i="1"/>
  <c r="C335" i="1"/>
  <c r="C255" i="1"/>
  <c r="P254" i="1"/>
  <c r="C195" i="1"/>
  <c r="P194" i="1"/>
  <c r="P174" i="1"/>
  <c r="C175" i="1"/>
  <c r="C155" i="1"/>
  <c r="P154" i="1"/>
  <c r="C115" i="1"/>
  <c r="P114" i="1"/>
  <c r="P94" i="1"/>
  <c r="C95" i="1"/>
  <c r="C75" i="1"/>
  <c r="P74" i="1"/>
  <c r="F33" i="1"/>
  <c r="E33" i="1"/>
  <c r="P54" i="1" l="1"/>
  <c r="F34" i="1"/>
  <c r="F35" i="1" l="1"/>
  <c r="I33" i="1"/>
  <c r="G33" i="1"/>
  <c r="B33" i="1"/>
  <c r="B13" i="1" s="1"/>
  <c r="I32" i="1"/>
  <c r="I31" i="1"/>
  <c r="G31" i="1"/>
  <c r="B31" i="1"/>
  <c r="B11" i="1" s="1"/>
  <c r="I30" i="1"/>
  <c r="I29" i="1"/>
  <c r="I28" i="1"/>
  <c r="I27" i="1"/>
  <c r="I26" i="1"/>
  <c r="I24" i="1"/>
  <c r="B20" i="1"/>
  <c r="I18" i="1"/>
  <c r="G34" i="1" l="1"/>
  <c r="R31" i="1"/>
  <c r="H20" i="1"/>
  <c r="F19" i="1"/>
  <c r="R33" i="1"/>
  <c r="A23" i="1"/>
  <c r="B34" i="1"/>
  <c r="B14" i="1" s="1"/>
  <c r="B35" i="1" l="1"/>
  <c r="R34" i="1"/>
  <c r="H18" i="1" l="1"/>
  <c r="C32" i="1" l="1"/>
  <c r="C30" i="1"/>
  <c r="C10" i="1" s="1"/>
  <c r="C28" i="1"/>
  <c r="C8" i="1" s="1"/>
  <c r="C29" i="1"/>
  <c r="C9" i="1" s="1"/>
  <c r="C24" i="1"/>
  <c r="C4" i="1" s="1"/>
  <c r="C26" i="1"/>
  <c r="C6" i="1" s="1"/>
  <c r="C27" i="1"/>
  <c r="C7" i="1" s="1"/>
  <c r="C25" i="1"/>
  <c r="C5" i="1" s="1"/>
  <c r="S24" i="1"/>
  <c r="T24" i="1" s="1"/>
  <c r="S28" i="1"/>
  <c r="T28" i="1" s="1"/>
  <c r="S31" i="1"/>
  <c r="T31" i="1" s="1"/>
  <c r="S27" i="1"/>
  <c r="T27" i="1" s="1"/>
  <c r="S34" i="1"/>
  <c r="T34" i="1" s="1"/>
  <c r="S30" i="1"/>
  <c r="T30" i="1" s="1"/>
  <c r="S29" i="1"/>
  <c r="T29" i="1" s="1"/>
  <c r="S32" i="1"/>
  <c r="T32" i="1" s="1"/>
  <c r="S33" i="1"/>
  <c r="T33" i="1" s="1"/>
  <c r="S26" i="1"/>
  <c r="T26" i="1" s="1"/>
  <c r="H19" i="1"/>
  <c r="P25" i="1" l="1"/>
  <c r="D25" i="1"/>
  <c r="D5" i="1" s="1"/>
  <c r="P32" i="1"/>
  <c r="C12" i="1"/>
  <c r="P30" i="1"/>
  <c r="P26" i="1"/>
  <c r="P28" i="1"/>
  <c r="P27" i="1"/>
  <c r="P24" i="1"/>
  <c r="C31" i="1"/>
  <c r="C11" i="1" s="1"/>
  <c r="C33" i="1"/>
  <c r="C13" i="1" s="1"/>
  <c r="P29" i="1"/>
  <c r="D26" i="1"/>
  <c r="D6" i="1" s="1"/>
  <c r="D27" i="1"/>
  <c r="D7" i="1" s="1"/>
  <c r="D29" i="1"/>
  <c r="D9" i="1" s="1"/>
  <c r="D30" i="1"/>
  <c r="D10" i="1" s="1"/>
  <c r="D28" i="1"/>
  <c r="D8" i="1" s="1"/>
  <c r="D32" i="1"/>
  <c r="D12" i="1" s="1"/>
  <c r="D24" i="1"/>
  <c r="D4" i="1" s="1"/>
  <c r="P33" i="1" l="1"/>
  <c r="P31" i="1"/>
  <c r="D33" i="1"/>
  <c r="D13" i="1" s="1"/>
  <c r="D31" i="1"/>
  <c r="D11" i="1" s="1"/>
  <c r="C34" i="1"/>
  <c r="C14" i="1" s="1"/>
  <c r="P34" i="1" l="1"/>
  <c r="D35" i="1"/>
  <c r="C35" i="1"/>
</calcChain>
</file>

<file path=xl/sharedStrings.xml><?xml version="1.0" encoding="utf-8"?>
<sst xmlns="http://schemas.openxmlformats.org/spreadsheetml/2006/main" count="773" uniqueCount="124">
  <si>
    <t>Antal timer</t>
  </si>
  <si>
    <t>Deltager 2</t>
  </si>
  <si>
    <t>Deltager 3</t>
  </si>
  <si>
    <t>Deltager 4</t>
  </si>
  <si>
    <t>Virksomhedsstørrelse</t>
  </si>
  <si>
    <t>Aktivitetstype:</t>
  </si>
  <si>
    <t>Individuel</t>
  </si>
  <si>
    <t>Samarbejde</t>
  </si>
  <si>
    <t>Offentlig forsknings- og vidensformidlingsorganisation</t>
  </si>
  <si>
    <t>Anvendt forskning</t>
  </si>
  <si>
    <t>Privat forsknings- og vidensformidlingsorganisation</t>
  </si>
  <si>
    <t>Udvikling</t>
  </si>
  <si>
    <t>Lille virksomhed</t>
  </si>
  <si>
    <t>Demonstration</t>
  </si>
  <si>
    <t>Mellemstor virksomhed</t>
  </si>
  <si>
    <t>Netværk</t>
  </si>
  <si>
    <t>Stor virksomhed</t>
  </si>
  <si>
    <t>Projekttitel:</t>
  </si>
  <si>
    <t>Projektets totalbudget udfyldes automatisk</t>
  </si>
  <si>
    <t>Omkostninger</t>
  </si>
  <si>
    <t>Heraf egen-og privat finansiering</t>
  </si>
  <si>
    <t>Heraf anden offentlig støtte - manuel</t>
  </si>
  <si>
    <t>Godkendt fra: XX-XX-XXXX</t>
  </si>
  <si>
    <t>Øvrige omkostninger</t>
  </si>
  <si>
    <t>Apparatur/udstyr</t>
  </si>
  <si>
    <t>Scrap-værdi</t>
  </si>
  <si>
    <t>Evt. indtægter</t>
  </si>
  <si>
    <t>I alt</t>
  </si>
  <si>
    <t>Finansiering i alt</t>
  </si>
  <si>
    <t>Virksomhedsnavn:</t>
  </si>
  <si>
    <t>Hovedansøger</t>
  </si>
  <si>
    <t>Virksomhedsstørrelse:</t>
  </si>
  <si>
    <t>OH-procentsats</t>
  </si>
  <si>
    <t>OH-rest beløb</t>
  </si>
  <si>
    <t>GUDP tilskudsats</t>
  </si>
  <si>
    <t>GUDP nedsat tilskudssats</t>
  </si>
  <si>
    <t>Beløb, der bruges til "Heraf GUDP"</t>
  </si>
  <si>
    <t>Specifikation af delbudget:</t>
  </si>
  <si>
    <t>Deltager 5</t>
  </si>
  <si>
    <t>Deltager 6</t>
  </si>
  <si>
    <t>Deltager 7</t>
  </si>
  <si>
    <t>Deltager 8</t>
  </si>
  <si>
    <t>Deltager 9</t>
  </si>
  <si>
    <t>Deltager 10</t>
  </si>
  <si>
    <t>Deltager 11</t>
  </si>
  <si>
    <t>Deltager 12</t>
  </si>
  <si>
    <t>Deltager 13</t>
  </si>
  <si>
    <t>Deltager 14</t>
  </si>
  <si>
    <t>Deltager 15</t>
  </si>
  <si>
    <t>Deltager 16</t>
  </si>
  <si>
    <t>Deltager 17</t>
  </si>
  <si>
    <t>Deltager 18</t>
  </si>
  <si>
    <t>Deltager 19</t>
  </si>
  <si>
    <t>Deltager 20</t>
  </si>
  <si>
    <t>Andet</t>
  </si>
  <si>
    <t>I alt uden biddrag til fælles udgifter</t>
  </si>
  <si>
    <t>Biddrag til fælles udgifter</t>
  </si>
  <si>
    <t>Tilskudsprocent</t>
  </si>
  <si>
    <t>Projektform</t>
  </si>
  <si>
    <t>Projektform:</t>
  </si>
  <si>
    <t>Journal nr: 33010-NIFA-Årstal-XXX</t>
  </si>
  <si>
    <t>VIP</t>
  </si>
  <si>
    <t>TAP</t>
  </si>
  <si>
    <t xml:space="preserve">Hej </t>
  </si>
  <si>
    <t>Nej</t>
  </si>
  <si>
    <t>JA</t>
  </si>
  <si>
    <t>Gantt Diagram</t>
  </si>
  <si>
    <t>20XX</t>
  </si>
  <si>
    <t>Aktivitetstype (F/U/D/N)</t>
  </si>
  <si>
    <t>Involverede projektdeltagere</t>
  </si>
  <si>
    <t>Jan</t>
  </si>
  <si>
    <t>Apr</t>
  </si>
  <si>
    <t>Jul</t>
  </si>
  <si>
    <t>Okt</t>
  </si>
  <si>
    <t xml:space="preserve">Jul </t>
  </si>
  <si>
    <t xml:space="preserve"> og leveringtype, se faneblad 3</t>
  </si>
  <si>
    <t>AP budget</t>
  </si>
  <si>
    <t>AP 1: Navn på AP1</t>
  </si>
  <si>
    <t xml:space="preserve">1.1 </t>
  </si>
  <si>
    <t>1.2</t>
  </si>
  <si>
    <t>1.3</t>
  </si>
  <si>
    <t>Mv.</t>
  </si>
  <si>
    <t>Milepæle:</t>
  </si>
  <si>
    <t>M1.1:</t>
  </si>
  <si>
    <t>M 1.2:</t>
  </si>
  <si>
    <t>Samlet timetal:</t>
  </si>
  <si>
    <t>Samlet budget:</t>
  </si>
  <si>
    <t>AP 2</t>
  </si>
  <si>
    <t>2.1</t>
  </si>
  <si>
    <t xml:space="preserve"> </t>
  </si>
  <si>
    <t>2.2</t>
  </si>
  <si>
    <t>2.3</t>
  </si>
  <si>
    <t>M2.1:</t>
  </si>
  <si>
    <t>M 2.2:</t>
  </si>
  <si>
    <t>AP 3</t>
  </si>
  <si>
    <t>3.1</t>
  </si>
  <si>
    <t>3.2</t>
  </si>
  <si>
    <t>3.3</t>
  </si>
  <si>
    <t>AP 4</t>
  </si>
  <si>
    <t>4.1</t>
  </si>
  <si>
    <t>4.2</t>
  </si>
  <si>
    <t>4.3</t>
  </si>
  <si>
    <t>AP 5</t>
  </si>
  <si>
    <t>5.1</t>
  </si>
  <si>
    <t>5.2</t>
  </si>
  <si>
    <t>5.3</t>
  </si>
  <si>
    <t>Total</t>
  </si>
  <si>
    <t>Totalt timetal:</t>
  </si>
  <si>
    <t>Totalt budget:</t>
  </si>
  <si>
    <t xml:space="preserve">Tjekliste for obligatoriske elementer i GANTT-diagram:  </t>
  </si>
  <si>
    <t>Involverede projektdeltagere for hver arbejdspakke</t>
  </si>
  <si>
    <t>Aktivitetstype for hver arbejdspakke (Forskning, Udvikling, Demonstration eller Netværk)</t>
  </si>
  <si>
    <t>Samlet antal timer for hver arbejdspakke</t>
  </si>
  <si>
    <t>Samlet budget for hver arbejdspakke</t>
  </si>
  <si>
    <t>Totalt timeantal</t>
  </si>
  <si>
    <t>Totalt budget</t>
  </si>
  <si>
    <t xml:space="preserve">Milepæle i hver arbejdspakke. Ved milepælene angives leveringstype jf. liste med forkortelser "Liste over leveringstyper" </t>
  </si>
  <si>
    <t>heraf nifa</t>
  </si>
  <si>
    <t>Heraf NIFA - manuel</t>
  </si>
  <si>
    <t>Heraf NIFA</t>
  </si>
  <si>
    <t>Nedskrevet NIFA tilskudsprocent pga. 
anden offentlig støtte:</t>
  </si>
  <si>
    <t>NIFA tilskudsprocent:</t>
  </si>
  <si>
    <t>Max mulig NIFA tilsagnsbeløb:</t>
  </si>
  <si>
    <t>Nedskrevet NIFA tilskudsbeløb pga. 
anden offentlig støtte: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</si>
</sst>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0\ &quot;kr.&quot;"/>
    <numFmt numFmtId="166" formatCode="#,##0\ &quot;kr.&quot;"/>
  </numFmts>
  <fonts count="22" x14ac:knownFonts="1">
    <font>
      <sz val="11"/>
      <color theme="1"/>
      <name val="Calibri"/>
      <family val="2"/>
      <scheme val="minor"/>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indexed="8"/>
      <name val="Calibri"/>
      <family val="2"/>
    </font>
    <font>
      <b/>
      <sz val="11"/>
      <name val="Calibri"/>
      <family val="2"/>
      <scheme val="minor"/>
    </font>
    <font>
      <sz val="11"/>
      <color theme="9" tint="0.79998168889431442"/>
      <name val="Calibri"/>
      <family val="2"/>
      <scheme val="minor"/>
    </font>
    <font>
      <b/>
      <sz val="11"/>
      <color theme="9" tint="0.79998168889431442"/>
      <name val="Calibri"/>
      <family val="2"/>
      <scheme val="minor"/>
    </font>
    <font>
      <sz val="12"/>
      <name val="Calibri"/>
      <family val="2"/>
      <scheme val="minor"/>
    </font>
    <font>
      <b/>
      <sz val="12"/>
      <color theme="1"/>
      <name val="Calibri"/>
      <family val="2"/>
      <scheme val="minor"/>
    </font>
    <font>
      <sz val="12"/>
      <color theme="0"/>
      <name val="Calibri"/>
      <family val="2"/>
      <scheme val="minor"/>
    </font>
    <font>
      <b/>
      <sz val="12"/>
      <color theme="0"/>
      <name val="Calibri"/>
      <family val="2"/>
      <scheme val="minor"/>
    </font>
    <font>
      <sz val="11"/>
      <color rgb="FFFF0000"/>
      <name val="Calibri"/>
      <family val="2"/>
      <scheme val="minor"/>
    </font>
    <font>
      <sz val="12"/>
      <color rgb="FFFF0000"/>
      <name val="Calibri"/>
      <family val="2"/>
      <scheme val="minor"/>
    </font>
    <font>
      <sz val="7"/>
      <color theme="1"/>
      <name val="Calibri"/>
      <family val="2"/>
      <scheme val="minor"/>
    </font>
    <font>
      <b/>
      <sz val="11"/>
      <color rgb="FFFF0000"/>
      <name val="Calibri"/>
      <family val="2"/>
      <scheme val="minor"/>
    </font>
    <font>
      <b/>
      <sz val="14"/>
      <color theme="0"/>
      <name val="Calibri"/>
      <family val="2"/>
      <scheme val="minor"/>
    </font>
    <font>
      <b/>
      <sz val="14"/>
      <color indexed="8"/>
      <name val="Calibri"/>
      <family val="2"/>
      <scheme val="minor"/>
    </font>
    <font>
      <b/>
      <sz val="11"/>
      <color indexed="8"/>
      <name val="Calibri"/>
      <family val="2"/>
      <scheme val="minor"/>
    </font>
    <font>
      <sz val="11"/>
      <color indexed="8"/>
      <name val="Calibri"/>
      <family val="2"/>
      <scheme val="minor"/>
    </font>
  </fonts>
  <fills count="7">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0"/>
        <bgColor indexed="64"/>
      </patternFill>
    </fill>
    <fill>
      <patternFill patternType="solid">
        <fgColor indexed="9"/>
        <bgColor indexed="64"/>
      </patternFill>
    </fill>
    <fill>
      <patternFill patternType="solid">
        <fgColor theme="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style="thin">
        <color auto="1"/>
      </bottom>
      <diagonal/>
    </border>
    <border>
      <left/>
      <right style="medium">
        <color auto="1"/>
      </right>
      <top style="medium">
        <color auto="1"/>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4">
    <xf numFmtId="0" fontId="0" fillId="0" borderId="0"/>
    <xf numFmtId="9" fontId="1" fillId="0" borderId="0" applyFont="0" applyFill="0" applyBorder="0" applyAlignment="0" applyProtection="0"/>
    <xf numFmtId="164" fontId="6" fillId="0" borderId="0" applyFont="0" applyFill="0" applyBorder="0" applyAlignment="0" applyProtection="0"/>
    <xf numFmtId="9" fontId="6" fillId="0" borderId="0" applyFont="0" applyFill="0" applyBorder="0" applyAlignment="0" applyProtection="0"/>
  </cellStyleXfs>
  <cellXfs count="158">
    <xf numFmtId="0" fontId="0" fillId="0" borderId="0" xfId="0"/>
    <xf numFmtId="0" fontId="7" fillId="0" borderId="0" xfId="0" applyFont="1" applyBorder="1" applyProtection="1"/>
    <xf numFmtId="0" fontId="7" fillId="0" borderId="0" xfId="0" applyFont="1" applyProtection="1"/>
    <xf numFmtId="0" fontId="0" fillId="0" borderId="0" xfId="0" applyProtection="1"/>
    <xf numFmtId="0" fontId="2" fillId="2" borderId="2" xfId="0" applyFont="1" applyFill="1" applyBorder="1" applyProtection="1"/>
    <xf numFmtId="0" fontId="2" fillId="2" borderId="3" xfId="0" applyFont="1" applyFill="1" applyBorder="1" applyProtection="1"/>
    <xf numFmtId="0" fontId="2" fillId="2" borderId="4" xfId="0" applyFont="1" applyFill="1" applyBorder="1" applyProtection="1"/>
    <xf numFmtId="0" fontId="0" fillId="0" borderId="20" xfId="0" applyBorder="1" applyProtection="1"/>
    <xf numFmtId="0" fontId="0" fillId="0" borderId="21" xfId="0" applyBorder="1" applyProtection="1"/>
    <xf numFmtId="0" fontId="0" fillId="0" borderId="14" xfId="0" applyBorder="1" applyProtection="1"/>
    <xf numFmtId="0" fontId="0" fillId="0" borderId="0" xfId="0" applyBorder="1" applyProtection="1"/>
    <xf numFmtId="0" fontId="0" fillId="0" borderId="9" xfId="0" applyBorder="1" applyProtection="1"/>
    <xf numFmtId="1" fontId="0" fillId="3" borderId="12" xfId="0" applyNumberFormat="1" applyFill="1" applyBorder="1" applyProtection="1"/>
    <xf numFmtId="1" fontId="0" fillId="3" borderId="7" xfId="0" applyNumberFormat="1" applyFill="1" applyBorder="1" applyProtection="1"/>
    <xf numFmtId="0" fontId="4" fillId="0" borderId="0" xfId="0" applyFont="1" applyBorder="1" applyProtection="1"/>
    <xf numFmtId="0" fontId="3" fillId="2" borderId="23" xfId="0" applyFont="1" applyFill="1" applyBorder="1" applyAlignment="1" applyProtection="1"/>
    <xf numFmtId="0" fontId="0" fillId="0" borderId="16" xfId="0" applyBorder="1"/>
    <xf numFmtId="1" fontId="0" fillId="0" borderId="12" xfId="0" applyNumberFormat="1" applyBorder="1" applyProtection="1">
      <protection locked="0"/>
    </xf>
    <xf numFmtId="0" fontId="3" fillId="0" borderId="0" xfId="0" applyFont="1" applyBorder="1" applyProtection="1"/>
    <xf numFmtId="0" fontId="0" fillId="0" borderId="19" xfId="0" applyBorder="1" applyProtection="1">
      <protection locked="0"/>
    </xf>
    <xf numFmtId="1" fontId="0" fillId="3" borderId="11" xfId="0" applyNumberFormat="1" applyFill="1" applyBorder="1" applyProtection="1"/>
    <xf numFmtId="1" fontId="0" fillId="3" borderId="5" xfId="0" applyNumberFormat="1" applyFill="1" applyBorder="1" applyProtection="1"/>
    <xf numFmtId="0" fontId="4" fillId="0" borderId="25" xfId="0" applyFont="1" applyFill="1" applyBorder="1" applyAlignment="1" applyProtection="1">
      <alignment wrapText="1"/>
    </xf>
    <xf numFmtId="165" fontId="8" fillId="3" borderId="24" xfId="0" applyNumberFormat="1" applyFont="1" applyFill="1" applyBorder="1" applyProtection="1"/>
    <xf numFmtId="0" fontId="5" fillId="0" borderId="0" xfId="0" applyFont="1" applyProtection="1"/>
    <xf numFmtId="0" fontId="5" fillId="0" borderId="0" xfId="0" applyFont="1"/>
    <xf numFmtId="0" fontId="7" fillId="0" borderId="0" xfId="0" applyFont="1" applyBorder="1" applyAlignment="1" applyProtection="1">
      <alignment horizontal="left"/>
    </xf>
    <xf numFmtId="0" fontId="7" fillId="0" borderId="0" xfId="0" applyFont="1" applyFill="1" applyBorder="1" applyAlignment="1" applyProtection="1">
      <alignment horizontal="right" wrapText="1"/>
    </xf>
    <xf numFmtId="10" fontId="4" fillId="0" borderId="16" xfId="1" applyNumberFormat="1" applyFont="1" applyFill="1" applyBorder="1" applyAlignment="1" applyProtection="1">
      <alignment horizontal="left"/>
    </xf>
    <xf numFmtId="9" fontId="7" fillId="0" borderId="16" xfId="1" applyFont="1" applyBorder="1" applyProtection="1"/>
    <xf numFmtId="165" fontId="3" fillId="0" borderId="0" xfId="0" applyNumberFormat="1" applyFont="1" applyBorder="1" applyProtection="1"/>
    <xf numFmtId="2" fontId="3" fillId="0" borderId="0" xfId="1" applyNumberFormat="1" applyFont="1" applyBorder="1" applyProtection="1"/>
    <xf numFmtId="0" fontId="3" fillId="0" borderId="0" xfId="0" applyFont="1" applyFill="1" applyBorder="1" applyProtection="1"/>
    <xf numFmtId="0" fontId="3" fillId="0" borderId="0" xfId="1" applyNumberFormat="1" applyFont="1" applyFill="1" applyBorder="1" applyProtection="1"/>
    <xf numFmtId="0" fontId="2" fillId="0" borderId="0" xfId="0" applyFont="1"/>
    <xf numFmtId="0" fontId="2" fillId="0" borderId="0" xfId="0" applyFont="1" applyProtection="1"/>
    <xf numFmtId="0" fontId="4" fillId="0" borderId="21" xfId="0" applyFont="1" applyBorder="1" applyProtection="1"/>
    <xf numFmtId="0" fontId="4" fillId="0" borderId="22" xfId="0" applyFont="1" applyBorder="1" applyProtection="1"/>
    <xf numFmtId="0" fontId="4" fillId="0" borderId="1" xfId="0" applyFont="1" applyFill="1" applyBorder="1" applyAlignment="1" applyProtection="1">
      <alignment wrapText="1"/>
    </xf>
    <xf numFmtId="1" fontId="9" fillId="3" borderId="3" xfId="0" applyNumberFormat="1" applyFont="1" applyFill="1" applyBorder="1" applyProtection="1"/>
    <xf numFmtId="0" fontId="2" fillId="0" borderId="0" xfId="0" applyFont="1" applyFill="1"/>
    <xf numFmtId="0" fontId="5" fillId="0" borderId="0" xfId="0" applyFont="1" applyFill="1" applyBorder="1" applyProtection="1"/>
    <xf numFmtId="10" fontId="4" fillId="0" borderId="16" xfId="1" applyNumberFormat="1" applyFont="1" applyBorder="1" applyAlignment="1" applyProtection="1">
      <alignment horizontal="left"/>
      <protection locked="0"/>
    </xf>
    <xf numFmtId="0" fontId="5" fillId="0" borderId="0" xfId="0" applyFont="1" applyBorder="1" applyProtection="1"/>
    <xf numFmtId="0" fontId="0" fillId="0" borderId="2" xfId="0" applyBorder="1" applyAlignment="1"/>
    <xf numFmtId="10" fontId="5" fillId="0" borderId="4" xfId="1" applyNumberFormat="1" applyFont="1" applyFill="1" applyBorder="1"/>
    <xf numFmtId="0" fontId="0" fillId="0" borderId="11" xfId="0" applyBorder="1" applyAlignment="1"/>
    <xf numFmtId="10" fontId="5" fillId="0" borderId="12" xfId="1" applyNumberFormat="1" applyFont="1" applyFill="1" applyBorder="1"/>
    <xf numFmtId="0" fontId="0" fillId="0" borderId="5" xfId="0" applyBorder="1" applyAlignment="1"/>
    <xf numFmtId="10" fontId="5" fillId="0" borderId="7" xfId="1" applyNumberFormat="1" applyFont="1" applyFill="1" applyBorder="1"/>
    <xf numFmtId="0" fontId="4" fillId="0" borderId="0" xfId="0" applyFont="1" applyFill="1"/>
    <xf numFmtId="0" fontId="0" fillId="0" borderId="15" xfId="0" applyBorder="1" applyProtection="1"/>
    <xf numFmtId="0" fontId="0" fillId="0" borderId="13" xfId="0" applyBorder="1" applyProtection="1"/>
    <xf numFmtId="0" fontId="0" fillId="0" borderId="8" xfId="0" applyBorder="1" applyProtection="1"/>
    <xf numFmtId="2" fontId="7" fillId="0" borderId="0" xfId="1" applyNumberFormat="1" applyFont="1" applyBorder="1" applyProtection="1"/>
    <xf numFmtId="0" fontId="7" fillId="0" borderId="0" xfId="0" applyFont="1" applyFill="1" applyBorder="1" applyProtection="1"/>
    <xf numFmtId="0" fontId="7" fillId="0" borderId="0" xfId="1" applyNumberFormat="1" applyFont="1" applyFill="1" applyBorder="1" applyProtection="1"/>
    <xf numFmtId="0" fontId="10" fillId="0" borderId="0" xfId="0" applyFont="1" applyProtection="1"/>
    <xf numFmtId="0" fontId="10" fillId="0" borderId="0" xfId="0" applyFont="1"/>
    <xf numFmtId="0" fontId="11" fillId="0" borderId="0" xfId="0" applyFont="1" applyBorder="1" applyAlignment="1" applyProtection="1">
      <alignment horizontal="center"/>
      <protection locked="0"/>
    </xf>
    <xf numFmtId="0" fontId="4" fillId="0" borderId="0" xfId="0" applyFont="1" applyBorder="1" applyProtection="1">
      <protection locked="0"/>
    </xf>
    <xf numFmtId="0" fontId="12" fillId="0" borderId="0" xfId="0" applyFont="1" applyProtection="1"/>
    <xf numFmtId="0" fontId="12" fillId="0" borderId="0" xfId="0" applyFont="1" applyFill="1"/>
    <xf numFmtId="0" fontId="12" fillId="4" borderId="0" xfId="0" applyFont="1" applyFill="1" applyBorder="1" applyProtection="1"/>
    <xf numFmtId="0" fontId="12" fillId="4" borderId="0" xfId="0" applyFont="1" applyFill="1" applyBorder="1"/>
    <xf numFmtId="0" fontId="13" fillId="4" borderId="0" xfId="0" applyFont="1" applyFill="1" applyBorder="1"/>
    <xf numFmtId="0" fontId="12" fillId="0" borderId="0" xfId="0" applyFont="1"/>
    <xf numFmtId="10" fontId="12" fillId="0" borderId="0" xfId="0" applyNumberFormat="1" applyFont="1"/>
    <xf numFmtId="0" fontId="15" fillId="0" borderId="0" xfId="0" applyFont="1"/>
    <xf numFmtId="0" fontId="14" fillId="0" borderId="0" xfId="0" applyFont="1"/>
    <xf numFmtId="0" fontId="0" fillId="0" borderId="19" xfId="0" applyBorder="1" applyProtection="1"/>
    <xf numFmtId="10" fontId="5" fillId="0" borderId="26" xfId="1" applyNumberFormat="1" applyFont="1" applyFill="1" applyBorder="1"/>
    <xf numFmtId="0" fontId="10" fillId="0" borderId="0" xfId="0" applyFont="1" applyFill="1"/>
    <xf numFmtId="49" fontId="7" fillId="0" borderId="16" xfId="0" applyNumberFormat="1" applyFont="1" applyBorder="1" applyProtection="1">
      <protection locked="0"/>
    </xf>
    <xf numFmtId="49" fontId="13" fillId="4" borderId="0" xfId="0" applyNumberFormat="1" applyFont="1" applyFill="1" applyBorder="1"/>
    <xf numFmtId="49" fontId="12" fillId="4" borderId="0" xfId="0" applyNumberFormat="1" applyFont="1" applyFill="1" applyBorder="1"/>
    <xf numFmtId="49" fontId="12" fillId="4" borderId="0" xfId="0" applyNumberFormat="1" applyFont="1" applyFill="1" applyBorder="1" applyProtection="1"/>
    <xf numFmtId="166" fontId="0" fillId="0" borderId="11" xfId="0" applyNumberFormat="1" applyBorder="1" applyProtection="1">
      <protection locked="0"/>
    </xf>
    <xf numFmtId="166" fontId="0" fillId="3" borderId="1" xfId="0" applyNumberFormat="1" applyFill="1" applyBorder="1" applyProtection="1"/>
    <xf numFmtId="166" fontId="0" fillId="4" borderId="1" xfId="0" applyNumberFormat="1" applyFill="1" applyBorder="1" applyProtection="1">
      <protection locked="0"/>
    </xf>
    <xf numFmtId="166" fontId="4" fillId="3" borderId="11" xfId="0" applyNumberFormat="1" applyFont="1" applyFill="1" applyBorder="1" applyProtection="1"/>
    <xf numFmtId="166" fontId="4" fillId="3" borderId="5" xfId="0" applyNumberFormat="1" applyFont="1" applyFill="1" applyBorder="1" applyProtection="1"/>
    <xf numFmtId="166" fontId="0" fillId="3" borderId="6" xfId="0" applyNumberFormat="1" applyFill="1" applyBorder="1" applyProtection="1"/>
    <xf numFmtId="166" fontId="9" fillId="3" borderId="1" xfId="0" applyNumberFormat="1" applyFont="1" applyFill="1" applyBorder="1" applyProtection="1"/>
    <xf numFmtId="166" fontId="4" fillId="3" borderId="1" xfId="0" applyNumberFormat="1" applyFont="1" applyFill="1" applyBorder="1" applyProtection="1"/>
    <xf numFmtId="166" fontId="4" fillId="0" borderId="1" xfId="0" applyNumberFormat="1" applyFont="1" applyFill="1" applyBorder="1" applyProtection="1">
      <protection locked="0"/>
    </xf>
    <xf numFmtId="166" fontId="7" fillId="0" borderId="17" xfId="1" applyNumberFormat="1" applyFont="1" applyBorder="1" applyProtection="1"/>
    <xf numFmtId="166" fontId="4" fillId="0" borderId="17" xfId="1" applyNumberFormat="1" applyFont="1" applyBorder="1" applyAlignment="1" applyProtection="1">
      <alignment horizontal="left"/>
    </xf>
    <xf numFmtId="166" fontId="4" fillId="0" borderId="17" xfId="1" applyNumberFormat="1" applyFont="1" applyFill="1" applyBorder="1" applyAlignment="1" applyProtection="1">
      <alignment horizontal="left"/>
    </xf>
    <xf numFmtId="166" fontId="0" fillId="3" borderId="11" xfId="0" applyNumberFormat="1" applyFill="1" applyBorder="1" applyProtection="1"/>
    <xf numFmtId="166" fontId="0" fillId="3" borderId="5" xfId="0" applyNumberFormat="1" applyFill="1" applyBorder="1" applyProtection="1"/>
    <xf numFmtId="166" fontId="0" fillId="3" borderId="24" xfId="0" applyNumberFormat="1" applyFill="1" applyBorder="1" applyProtection="1"/>
    <xf numFmtId="166" fontId="0" fillId="3" borderId="28" xfId="0" applyNumberFormat="1" applyFill="1" applyBorder="1" applyProtection="1"/>
    <xf numFmtId="166" fontId="0" fillId="3" borderId="27" xfId="0" applyNumberFormat="1" applyFill="1" applyBorder="1" applyProtection="1"/>
    <xf numFmtId="49" fontId="11" fillId="0" borderId="16" xfId="0" applyNumberFormat="1" applyFont="1" applyBorder="1" applyAlignment="1" applyProtection="1">
      <alignment horizontal="center"/>
      <protection locked="0"/>
    </xf>
    <xf numFmtId="0" fontId="11" fillId="0" borderId="16" xfId="0" applyNumberFormat="1" applyFont="1" applyBorder="1" applyAlignment="1" applyProtection="1">
      <alignment horizontal="center"/>
    </xf>
    <xf numFmtId="0" fontId="16" fillId="0" borderId="0" xfId="0" applyFont="1" applyBorder="1"/>
    <xf numFmtId="0" fontId="0" fillId="0" borderId="0" xfId="0" applyFont="1" applyBorder="1"/>
    <xf numFmtId="0" fontId="0" fillId="0" borderId="0" xfId="0" applyFont="1"/>
    <xf numFmtId="0" fontId="17" fillId="0" borderId="0" xfId="0" applyFont="1"/>
    <xf numFmtId="0" fontId="13" fillId="2" borderId="29" xfId="0" applyFont="1" applyFill="1" applyBorder="1"/>
    <xf numFmtId="0" fontId="18" fillId="2" borderId="30" xfId="0" applyFont="1" applyFill="1" applyBorder="1" applyAlignment="1">
      <alignment horizontal="center"/>
    </xf>
    <xf numFmtId="0" fontId="19" fillId="0" borderId="0" xfId="0" applyFont="1" applyFill="1" applyBorder="1" applyAlignment="1">
      <alignment horizontal="center"/>
    </xf>
    <xf numFmtId="0" fontId="0" fillId="0" borderId="31" xfId="0" applyFont="1" applyBorder="1"/>
    <xf numFmtId="0" fontId="0" fillId="5" borderId="31" xfId="0" applyFont="1" applyFill="1" applyBorder="1"/>
    <xf numFmtId="0" fontId="0" fillId="5" borderId="0" xfId="0" applyFont="1" applyFill="1" applyBorder="1"/>
    <xf numFmtId="0" fontId="3" fillId="2" borderId="32" xfId="0" applyFont="1" applyFill="1" applyBorder="1"/>
    <xf numFmtId="0" fontId="2" fillId="2" borderId="32" xfId="0" applyFont="1" applyFill="1" applyBorder="1"/>
    <xf numFmtId="0" fontId="2" fillId="2" borderId="33" xfId="0" applyFont="1" applyFill="1" applyBorder="1"/>
    <xf numFmtId="0" fontId="20" fillId="0" borderId="31" xfId="0" applyFont="1" applyBorder="1" applyAlignment="1">
      <alignment horizontal="right"/>
    </xf>
    <xf numFmtId="0" fontId="3" fillId="2" borderId="1" xfId="0" applyFont="1" applyFill="1" applyBorder="1" applyAlignment="1">
      <alignment horizontal="center"/>
    </xf>
    <xf numFmtId="0" fontId="3" fillId="2" borderId="0" xfId="0" applyFont="1" applyFill="1" applyBorder="1" applyAlignment="1">
      <alignment horizontal="left"/>
    </xf>
    <xf numFmtId="0" fontId="3" fillId="2" borderId="0" xfId="0" applyFont="1" applyFill="1" applyBorder="1"/>
    <xf numFmtId="0" fontId="3" fillId="2" borderId="29" xfId="0" applyFont="1" applyFill="1" applyBorder="1"/>
    <xf numFmtId="0" fontId="3" fillId="2" borderId="17" xfId="0" applyFont="1" applyFill="1" applyBorder="1"/>
    <xf numFmtId="0" fontId="3" fillId="2" borderId="30" xfId="0" applyFont="1" applyFill="1" applyBorder="1"/>
    <xf numFmtId="0" fontId="3" fillId="2" borderId="34" xfId="0" applyFont="1" applyFill="1" applyBorder="1" applyAlignment="1">
      <alignment horizontal="center" wrapText="1"/>
    </xf>
    <xf numFmtId="0" fontId="3" fillId="2" borderId="34" xfId="0" applyFont="1" applyFill="1" applyBorder="1" applyAlignment="1">
      <alignment horizontal="center"/>
    </xf>
    <xf numFmtId="0" fontId="3" fillId="2" borderId="31" xfId="0" applyFont="1" applyFill="1" applyBorder="1" applyAlignment="1">
      <alignment horizontal="center"/>
    </xf>
    <xf numFmtId="0" fontId="20" fillId="5" borderId="33" xfId="0" applyFont="1" applyFill="1" applyBorder="1"/>
    <xf numFmtId="0" fontId="20" fillId="5" borderId="35" xfId="0" applyFont="1" applyFill="1" applyBorder="1"/>
    <xf numFmtId="0" fontId="0" fillId="5" borderId="35" xfId="0" applyFont="1" applyFill="1" applyBorder="1"/>
    <xf numFmtId="0" fontId="20" fillId="5" borderId="32" xfId="0" applyFont="1" applyFill="1" applyBorder="1" applyAlignment="1">
      <alignment horizontal="center"/>
    </xf>
    <xf numFmtId="0" fontId="21" fillId="5" borderId="33" xfId="0" applyFont="1" applyFill="1" applyBorder="1" applyAlignment="1">
      <alignment horizontal="left"/>
    </xf>
    <xf numFmtId="0" fontId="20" fillId="5" borderId="36" xfId="0" applyFont="1" applyFill="1" applyBorder="1" applyAlignment="1">
      <alignment horizontal="center"/>
    </xf>
    <xf numFmtId="0" fontId="0" fillId="5" borderId="37" xfId="0" applyFont="1" applyFill="1" applyBorder="1"/>
    <xf numFmtId="0" fontId="20" fillId="0" borderId="31" xfId="0" applyFont="1" applyBorder="1"/>
    <xf numFmtId="0" fontId="20" fillId="0" borderId="0" xfId="0" applyFont="1" applyBorder="1"/>
    <xf numFmtId="0" fontId="0" fillId="5" borderId="34" xfId="0" applyFont="1" applyFill="1" applyBorder="1"/>
    <xf numFmtId="0" fontId="21" fillId="5" borderId="31" xfId="0" applyFont="1" applyFill="1" applyBorder="1" applyAlignment="1">
      <alignment horizontal="left"/>
    </xf>
    <xf numFmtId="0" fontId="20" fillId="5" borderId="36" xfId="0" applyFont="1" applyFill="1" applyBorder="1"/>
    <xf numFmtId="0" fontId="20" fillId="5" borderId="32" xfId="0" applyFont="1" applyFill="1" applyBorder="1"/>
    <xf numFmtId="0" fontId="20" fillId="5" borderId="34" xfId="0" applyFont="1" applyFill="1" applyBorder="1"/>
    <xf numFmtId="0" fontId="20" fillId="5" borderId="31" xfId="0" applyFont="1" applyFill="1" applyBorder="1"/>
    <xf numFmtId="0" fontId="0" fillId="0" borderId="34" xfId="0" applyFont="1" applyBorder="1"/>
    <xf numFmtId="0" fontId="0" fillId="5" borderId="36" xfId="0" applyFont="1" applyFill="1" applyBorder="1"/>
    <xf numFmtId="0" fontId="0" fillId="5" borderId="33" xfId="0" applyFont="1" applyFill="1" applyBorder="1"/>
    <xf numFmtId="0" fontId="0" fillId="5" borderId="32" xfId="0" applyFont="1" applyFill="1" applyBorder="1"/>
    <xf numFmtId="0" fontId="4" fillId="5" borderId="37" xfId="0" applyFont="1" applyFill="1" applyBorder="1"/>
    <xf numFmtId="0" fontId="4" fillId="5" borderId="34" xfId="0" applyFont="1" applyFill="1" applyBorder="1"/>
    <xf numFmtId="0" fontId="20" fillId="5" borderId="24" xfId="0" applyFont="1" applyFill="1" applyBorder="1"/>
    <xf numFmtId="0" fontId="0" fillId="0" borderId="35" xfId="0" applyFont="1" applyFill="1" applyBorder="1"/>
    <xf numFmtId="0" fontId="0" fillId="0" borderId="0" xfId="0" applyFont="1" applyFill="1" applyBorder="1"/>
    <xf numFmtId="0" fontId="4" fillId="6" borderId="0" xfId="0" applyFont="1" applyFill="1"/>
    <xf numFmtId="0" fontId="0" fillId="6" borderId="0" xfId="0" applyFont="1" applyFill="1"/>
    <xf numFmtId="0" fontId="0" fillId="0" borderId="0" xfId="0" applyFont="1" applyAlignment="1">
      <alignment wrapText="1"/>
    </xf>
    <xf numFmtId="0" fontId="4" fillId="4" borderId="15" xfId="0" applyFont="1" applyFill="1" applyBorder="1" applyAlignment="1" applyProtection="1">
      <alignment horizontal="left"/>
      <protection locked="0"/>
    </xf>
    <xf numFmtId="0" fontId="4" fillId="4" borderId="14" xfId="0" applyFont="1" applyFill="1" applyBorder="1" applyAlignment="1" applyProtection="1">
      <alignment horizontal="left"/>
      <protection locked="0"/>
    </xf>
    <xf numFmtId="0" fontId="4" fillId="4" borderId="18" xfId="0" applyFont="1" applyFill="1" applyBorder="1" applyAlignment="1" applyProtection="1">
      <alignment horizontal="left"/>
      <protection locked="0"/>
    </xf>
    <xf numFmtId="0" fontId="4" fillId="4" borderId="0" xfId="0" applyFont="1" applyFill="1" applyBorder="1" applyAlignment="1" applyProtection="1">
      <alignment horizontal="left"/>
      <protection locked="0"/>
    </xf>
    <xf numFmtId="49" fontId="11" fillId="0" borderId="16" xfId="0" applyNumberFormat="1" applyFont="1" applyBorder="1" applyAlignment="1" applyProtection="1">
      <alignment horizontal="center"/>
      <protection locked="0"/>
    </xf>
    <xf numFmtId="0" fontId="5" fillId="0" borderId="0" xfId="0" applyFont="1" applyFill="1" applyBorder="1" applyAlignment="1" applyProtection="1">
      <alignment horizontal="center"/>
    </xf>
    <xf numFmtId="0" fontId="4" fillId="4" borderId="8" xfId="0" applyFont="1" applyFill="1" applyBorder="1" applyAlignment="1" applyProtection="1">
      <alignment horizontal="left"/>
      <protection locked="0"/>
    </xf>
    <xf numFmtId="0" fontId="4" fillId="4" borderId="9" xfId="0" applyFont="1" applyFill="1" applyBorder="1" applyAlignment="1" applyProtection="1">
      <alignment horizontal="left"/>
      <protection locked="0"/>
    </xf>
    <xf numFmtId="0" fontId="4" fillId="4" borderId="10" xfId="0" applyFont="1" applyFill="1" applyBorder="1" applyAlignment="1" applyProtection="1">
      <alignment horizontal="left"/>
      <protection locked="0"/>
    </xf>
    <xf numFmtId="0" fontId="4" fillId="5" borderId="29" xfId="0" applyFont="1" applyFill="1" applyBorder="1" applyAlignment="1">
      <alignment horizontal="center" wrapText="1"/>
    </xf>
    <xf numFmtId="0" fontId="4" fillId="5" borderId="17" xfId="0" applyFont="1" applyFill="1" applyBorder="1" applyAlignment="1">
      <alignment horizontal="center" wrapText="1"/>
    </xf>
    <xf numFmtId="0" fontId="4" fillId="5" borderId="30" xfId="0" applyFont="1" applyFill="1" applyBorder="1" applyAlignment="1">
      <alignment horizontal="center" wrapText="1"/>
    </xf>
  </cellXfs>
  <cellStyles count="4">
    <cellStyle name="Comma 2" xfId="2" xr:uid="{00000000-0005-0000-0000-000000000000}"/>
    <cellStyle name="Normal" xfId="0" builtinId="0"/>
    <cellStyle name="Procent" xfId="1" builtinId="5"/>
    <cellStyle name="Procent 2" xfId="3" xr:uid="{00000000-0005-0000-0000-000003000000}"/>
  </cellStyles>
  <dxfs count="2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09207"/>
      <color rgb="FFFC04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180975</xdr:colOff>
      <xdr:row>5</xdr:row>
      <xdr:rowOff>180975</xdr:rowOff>
    </xdr:from>
    <xdr:to>
      <xdr:col>13</xdr:col>
      <xdr:colOff>858309</xdr:colOff>
      <xdr:row>13</xdr:row>
      <xdr:rowOff>2117</xdr:rowOff>
    </xdr:to>
    <xdr:sp macro="" textlink="">
      <xdr:nvSpPr>
        <xdr:cNvPr id="25" name="Tekstfelt 14">
          <a:extLst>
            <a:ext uri="{FF2B5EF4-FFF2-40B4-BE49-F238E27FC236}">
              <a16:creationId xmlns:a16="http://schemas.microsoft.com/office/drawing/2014/main" id="{00000000-0008-0000-0000-000019000000}"/>
            </a:ext>
          </a:extLst>
        </xdr:cNvPr>
        <xdr:cNvSpPr txBox="1"/>
      </xdr:nvSpPr>
      <xdr:spPr>
        <a:xfrm>
          <a:off x="13744575" y="1171575"/>
          <a:ext cx="4001559" cy="1354667"/>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t>1.</a:t>
          </a:r>
          <a:r>
            <a:rPr lang="da-DK" sz="1100" baseline="0"/>
            <a:t> Start med at udfylde "Virksomhedsnavn", "Aktivitetstype" og "Virksomhedsstørrelse".</a:t>
          </a:r>
        </a:p>
        <a:p>
          <a:r>
            <a:rPr lang="da-DK" sz="1100" baseline="0"/>
            <a:t>2. Udfyld "Omkostninger".</a:t>
          </a:r>
        </a:p>
        <a:p>
          <a:r>
            <a:rPr lang="da-DK" sz="1100" baseline="0"/>
            <a:t>3. Udfyld "Specifkation af delbudget"</a:t>
          </a:r>
        </a:p>
        <a:p>
          <a:endParaRPr lang="da-DK" sz="1100" baseline="0"/>
        </a:p>
        <a:p>
          <a:r>
            <a:rPr lang="da-DK" sz="1100" baseline="0"/>
            <a:t>For flere tips, se fanen "Eksempel på individuel projekt/samarbejdsprojekt".</a:t>
          </a:r>
        </a:p>
        <a:p>
          <a:endParaRPr lang="da-DK" sz="900"/>
        </a:p>
      </xdr:txBody>
    </xdr:sp>
    <xdr:clientData/>
  </xdr:twoCellAnchor>
  <xdr:twoCellAnchor>
    <xdr:from>
      <xdr:col>9</xdr:col>
      <xdr:colOff>23133</xdr:colOff>
      <xdr:row>23</xdr:row>
      <xdr:rowOff>31296</xdr:rowOff>
    </xdr:from>
    <xdr:to>
      <xdr:col>13</xdr:col>
      <xdr:colOff>1020537</xdr:colOff>
      <xdr:row>33</xdr:row>
      <xdr:rowOff>176893</xdr:rowOff>
    </xdr:to>
    <xdr:sp macro="" textlink="" fLocksText="0">
      <xdr:nvSpPr>
        <xdr:cNvPr id="45" name="TextBox 1">
          <a:extLst>
            <a:ext uri="{FF2B5EF4-FFF2-40B4-BE49-F238E27FC236}">
              <a16:creationId xmlns:a16="http://schemas.microsoft.com/office/drawing/2014/main" id="{00000000-0008-0000-0000-00002D000000}"/>
            </a:ext>
          </a:extLst>
        </xdr:cNvPr>
        <xdr:cNvSpPr txBox="1"/>
      </xdr:nvSpPr>
      <xdr:spPr>
        <a:xfrm>
          <a:off x="14746062" y="4889046"/>
          <a:ext cx="4889046" cy="18873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180975</xdr:colOff>
      <xdr:row>5</xdr:row>
      <xdr:rowOff>180975</xdr:rowOff>
    </xdr:from>
    <xdr:to>
      <xdr:col>13</xdr:col>
      <xdr:colOff>858309</xdr:colOff>
      <xdr:row>13</xdr:row>
      <xdr:rowOff>2117</xdr:rowOff>
    </xdr:to>
    <xdr:sp macro="" textlink="">
      <xdr:nvSpPr>
        <xdr:cNvPr id="46" name="Tekstfelt 14">
          <a:extLst>
            <a:ext uri="{FF2B5EF4-FFF2-40B4-BE49-F238E27FC236}">
              <a16:creationId xmlns:a16="http://schemas.microsoft.com/office/drawing/2014/main" id="{00000000-0008-0000-0000-00002E000000}"/>
            </a:ext>
          </a:extLst>
        </xdr:cNvPr>
        <xdr:cNvSpPr txBox="1"/>
      </xdr:nvSpPr>
      <xdr:spPr>
        <a:xfrm>
          <a:off x="13744575" y="1171575"/>
          <a:ext cx="4001559" cy="1354667"/>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da-DK" sz="1100"/>
            <a:t>1.</a:t>
          </a:r>
          <a:r>
            <a:rPr lang="da-DK" sz="1100" baseline="0"/>
            <a:t> Start med at udfylde </a:t>
          </a:r>
          <a:r>
            <a:rPr lang="da-DK" sz="1100" baseline="0">
              <a:solidFill>
                <a:schemeClr val="dk1"/>
              </a:solidFill>
              <a:effectLst/>
              <a:latin typeface="+mn-lt"/>
              <a:ea typeface="+mn-ea"/>
              <a:cs typeface="+mn-cs"/>
            </a:rPr>
            <a:t>"Virksomhedsnavn", "Aktivitetstype", "Virksomhedsstørrelse" og "Nifa/BUP tilskudsprocent".</a:t>
          </a:r>
          <a:endParaRPr lang="da-DK">
            <a:effectLst/>
          </a:endParaRPr>
        </a:p>
        <a:p>
          <a:r>
            <a:rPr lang="da-DK" sz="1100" baseline="0"/>
            <a:t>2. Udfyld "Omkostninger".</a:t>
          </a:r>
        </a:p>
        <a:p>
          <a:r>
            <a:rPr lang="da-DK" sz="1100" baseline="0"/>
            <a:t>3. Udfyld "Specifkation af delbudget"</a:t>
          </a:r>
        </a:p>
        <a:p>
          <a:endParaRPr lang="da-DK" sz="1100" baseline="0"/>
        </a:p>
        <a:p>
          <a:r>
            <a:rPr lang="da-DK" sz="1100" baseline="0"/>
            <a:t>For flere tips, se fanen "Eksempel på individuel projekt/samarbejdsprojekt".</a:t>
          </a:r>
        </a:p>
        <a:p>
          <a:endParaRPr lang="da-DK" sz="900"/>
        </a:p>
      </xdr:txBody>
    </xdr:sp>
    <xdr:clientData/>
  </xdr:twoCellAnchor>
  <xdr:twoCellAnchor>
    <xdr:from>
      <xdr:col>9</xdr:col>
      <xdr:colOff>23133</xdr:colOff>
      <xdr:row>42</xdr:row>
      <xdr:rowOff>180975</xdr:rowOff>
    </xdr:from>
    <xdr:to>
      <xdr:col>13</xdr:col>
      <xdr:colOff>911679</xdr:colOff>
      <xdr:row>52</xdr:row>
      <xdr:rowOff>194468</xdr:rowOff>
    </xdr:to>
    <xdr:sp macro="" textlink="" fLocksText="0">
      <xdr:nvSpPr>
        <xdr:cNvPr id="102" name="TextBox 1">
          <a:extLst>
            <a:ext uri="{FF2B5EF4-FFF2-40B4-BE49-F238E27FC236}">
              <a16:creationId xmlns:a16="http://schemas.microsoft.com/office/drawing/2014/main" id="{00000000-0008-0000-0000-000066000000}"/>
            </a:ext>
          </a:extLst>
        </xdr:cNvPr>
        <xdr:cNvSpPr txBox="1"/>
      </xdr:nvSpPr>
      <xdr:spPr>
        <a:xfrm>
          <a:off x="14746062" y="9080046"/>
          <a:ext cx="4780188" cy="17552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62</xdr:row>
      <xdr:rowOff>180975</xdr:rowOff>
    </xdr:from>
    <xdr:to>
      <xdr:col>13</xdr:col>
      <xdr:colOff>911679</xdr:colOff>
      <xdr:row>72</xdr:row>
      <xdr:rowOff>194468</xdr:rowOff>
    </xdr:to>
    <xdr:sp macro="" textlink="" fLocksText="0">
      <xdr:nvSpPr>
        <xdr:cNvPr id="174" name="TextBox 1">
          <a:extLst>
            <a:ext uri="{FF2B5EF4-FFF2-40B4-BE49-F238E27FC236}">
              <a16:creationId xmlns:a16="http://schemas.microsoft.com/office/drawing/2014/main" id="{00000000-0008-0000-0000-0000AE000000}"/>
            </a:ext>
          </a:extLst>
        </xdr:cNvPr>
        <xdr:cNvSpPr txBox="1"/>
      </xdr:nvSpPr>
      <xdr:spPr>
        <a:xfrm>
          <a:off x="17848490" y="10046154"/>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82</xdr:row>
      <xdr:rowOff>180975</xdr:rowOff>
    </xdr:from>
    <xdr:to>
      <xdr:col>13</xdr:col>
      <xdr:colOff>911679</xdr:colOff>
      <xdr:row>92</xdr:row>
      <xdr:rowOff>194468</xdr:rowOff>
    </xdr:to>
    <xdr:sp macro="" textlink="" fLocksText="0">
      <xdr:nvSpPr>
        <xdr:cNvPr id="176" name="TextBox 1">
          <a:extLst>
            <a:ext uri="{FF2B5EF4-FFF2-40B4-BE49-F238E27FC236}">
              <a16:creationId xmlns:a16="http://schemas.microsoft.com/office/drawing/2014/main" id="{00000000-0008-0000-0000-0000B0000000}"/>
            </a:ext>
          </a:extLst>
        </xdr:cNvPr>
        <xdr:cNvSpPr txBox="1"/>
      </xdr:nvSpPr>
      <xdr:spPr>
        <a:xfrm>
          <a:off x="17848490" y="14713404"/>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102</xdr:row>
      <xdr:rowOff>180975</xdr:rowOff>
    </xdr:from>
    <xdr:to>
      <xdr:col>13</xdr:col>
      <xdr:colOff>911679</xdr:colOff>
      <xdr:row>112</xdr:row>
      <xdr:rowOff>194468</xdr:rowOff>
    </xdr:to>
    <xdr:sp macro="" textlink="" fLocksText="0">
      <xdr:nvSpPr>
        <xdr:cNvPr id="178" name="TextBox 1">
          <a:extLst>
            <a:ext uri="{FF2B5EF4-FFF2-40B4-BE49-F238E27FC236}">
              <a16:creationId xmlns:a16="http://schemas.microsoft.com/office/drawing/2014/main" id="{00000000-0008-0000-0000-0000B2000000}"/>
            </a:ext>
          </a:extLst>
        </xdr:cNvPr>
        <xdr:cNvSpPr txBox="1"/>
      </xdr:nvSpPr>
      <xdr:spPr>
        <a:xfrm>
          <a:off x="17848490" y="10046154"/>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122</xdr:row>
      <xdr:rowOff>180975</xdr:rowOff>
    </xdr:from>
    <xdr:to>
      <xdr:col>13</xdr:col>
      <xdr:colOff>911679</xdr:colOff>
      <xdr:row>132</xdr:row>
      <xdr:rowOff>194468</xdr:rowOff>
    </xdr:to>
    <xdr:sp macro="" textlink="" fLocksText="0">
      <xdr:nvSpPr>
        <xdr:cNvPr id="83" name="TextBox 1">
          <a:extLst>
            <a:ext uri="{FF2B5EF4-FFF2-40B4-BE49-F238E27FC236}">
              <a16:creationId xmlns:a16="http://schemas.microsoft.com/office/drawing/2014/main" id="{00000000-0008-0000-0000-000053000000}"/>
            </a:ext>
          </a:extLst>
        </xdr:cNvPr>
        <xdr:cNvSpPr txBox="1"/>
      </xdr:nvSpPr>
      <xdr:spPr>
        <a:xfrm>
          <a:off x="17848490" y="10059761"/>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142</xdr:row>
      <xdr:rowOff>180975</xdr:rowOff>
    </xdr:from>
    <xdr:to>
      <xdr:col>13</xdr:col>
      <xdr:colOff>911679</xdr:colOff>
      <xdr:row>152</xdr:row>
      <xdr:rowOff>194468</xdr:rowOff>
    </xdr:to>
    <xdr:sp macro="" textlink="" fLocksText="0">
      <xdr:nvSpPr>
        <xdr:cNvPr id="84" name="TextBox 1">
          <a:extLst>
            <a:ext uri="{FF2B5EF4-FFF2-40B4-BE49-F238E27FC236}">
              <a16:creationId xmlns:a16="http://schemas.microsoft.com/office/drawing/2014/main" id="{00000000-0008-0000-0000-000054000000}"/>
            </a:ext>
          </a:extLst>
        </xdr:cNvPr>
        <xdr:cNvSpPr txBox="1"/>
      </xdr:nvSpPr>
      <xdr:spPr>
        <a:xfrm>
          <a:off x="17848490" y="14740618"/>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162</xdr:row>
      <xdr:rowOff>180975</xdr:rowOff>
    </xdr:from>
    <xdr:to>
      <xdr:col>13</xdr:col>
      <xdr:colOff>911679</xdr:colOff>
      <xdr:row>172</xdr:row>
      <xdr:rowOff>194468</xdr:rowOff>
    </xdr:to>
    <xdr:sp macro="" textlink="" fLocksText="0">
      <xdr:nvSpPr>
        <xdr:cNvPr id="85" name="TextBox 1">
          <a:extLst>
            <a:ext uri="{FF2B5EF4-FFF2-40B4-BE49-F238E27FC236}">
              <a16:creationId xmlns:a16="http://schemas.microsoft.com/office/drawing/2014/main" id="{00000000-0008-0000-0000-000055000000}"/>
            </a:ext>
          </a:extLst>
        </xdr:cNvPr>
        <xdr:cNvSpPr txBox="1"/>
      </xdr:nvSpPr>
      <xdr:spPr>
        <a:xfrm>
          <a:off x="17848490" y="19421475"/>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182</xdr:row>
      <xdr:rowOff>180975</xdr:rowOff>
    </xdr:from>
    <xdr:to>
      <xdr:col>13</xdr:col>
      <xdr:colOff>911679</xdr:colOff>
      <xdr:row>192</xdr:row>
      <xdr:rowOff>194468</xdr:rowOff>
    </xdr:to>
    <xdr:sp macro="" textlink="" fLocksText="0">
      <xdr:nvSpPr>
        <xdr:cNvPr id="86" name="TextBox 1">
          <a:extLst>
            <a:ext uri="{FF2B5EF4-FFF2-40B4-BE49-F238E27FC236}">
              <a16:creationId xmlns:a16="http://schemas.microsoft.com/office/drawing/2014/main" id="{00000000-0008-0000-0000-000056000000}"/>
            </a:ext>
          </a:extLst>
        </xdr:cNvPr>
        <xdr:cNvSpPr txBox="1"/>
      </xdr:nvSpPr>
      <xdr:spPr>
        <a:xfrm>
          <a:off x="17848490" y="24102332"/>
          <a:ext cx="4780189" cy="1959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202</xdr:row>
      <xdr:rowOff>180975</xdr:rowOff>
    </xdr:from>
    <xdr:to>
      <xdr:col>13</xdr:col>
      <xdr:colOff>911679</xdr:colOff>
      <xdr:row>212</xdr:row>
      <xdr:rowOff>194468</xdr:rowOff>
    </xdr:to>
    <xdr:sp macro="" textlink="" fLocksText="0">
      <xdr:nvSpPr>
        <xdr:cNvPr id="87" name="TextBox 1">
          <a:extLst>
            <a:ext uri="{FF2B5EF4-FFF2-40B4-BE49-F238E27FC236}">
              <a16:creationId xmlns:a16="http://schemas.microsoft.com/office/drawing/2014/main" id="{00000000-0008-0000-0000-000057000000}"/>
            </a:ext>
          </a:extLst>
        </xdr:cNvPr>
        <xdr:cNvSpPr txBox="1"/>
      </xdr:nvSpPr>
      <xdr:spPr>
        <a:xfrm>
          <a:off x="17848490" y="10059761"/>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222</xdr:row>
      <xdr:rowOff>180975</xdr:rowOff>
    </xdr:from>
    <xdr:to>
      <xdr:col>13</xdr:col>
      <xdr:colOff>911679</xdr:colOff>
      <xdr:row>232</xdr:row>
      <xdr:rowOff>194468</xdr:rowOff>
    </xdr:to>
    <xdr:sp macro="" textlink="" fLocksText="0">
      <xdr:nvSpPr>
        <xdr:cNvPr id="88" name="TextBox 1">
          <a:extLst>
            <a:ext uri="{FF2B5EF4-FFF2-40B4-BE49-F238E27FC236}">
              <a16:creationId xmlns:a16="http://schemas.microsoft.com/office/drawing/2014/main" id="{00000000-0008-0000-0000-000058000000}"/>
            </a:ext>
          </a:extLst>
        </xdr:cNvPr>
        <xdr:cNvSpPr txBox="1"/>
      </xdr:nvSpPr>
      <xdr:spPr>
        <a:xfrm>
          <a:off x="17848490" y="14740618"/>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242</xdr:row>
      <xdr:rowOff>180975</xdr:rowOff>
    </xdr:from>
    <xdr:to>
      <xdr:col>13</xdr:col>
      <xdr:colOff>911679</xdr:colOff>
      <xdr:row>252</xdr:row>
      <xdr:rowOff>194468</xdr:rowOff>
    </xdr:to>
    <xdr:sp macro="" textlink="" fLocksText="0">
      <xdr:nvSpPr>
        <xdr:cNvPr id="89" name="TextBox 1">
          <a:extLst>
            <a:ext uri="{FF2B5EF4-FFF2-40B4-BE49-F238E27FC236}">
              <a16:creationId xmlns:a16="http://schemas.microsoft.com/office/drawing/2014/main" id="{00000000-0008-0000-0000-000059000000}"/>
            </a:ext>
          </a:extLst>
        </xdr:cNvPr>
        <xdr:cNvSpPr txBox="1"/>
      </xdr:nvSpPr>
      <xdr:spPr>
        <a:xfrm>
          <a:off x="17848490" y="19421475"/>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262</xdr:row>
      <xdr:rowOff>180975</xdr:rowOff>
    </xdr:from>
    <xdr:to>
      <xdr:col>13</xdr:col>
      <xdr:colOff>911679</xdr:colOff>
      <xdr:row>272</xdr:row>
      <xdr:rowOff>194468</xdr:rowOff>
    </xdr:to>
    <xdr:sp macro="" textlink="" fLocksText="0">
      <xdr:nvSpPr>
        <xdr:cNvPr id="90" name="TextBox 1">
          <a:extLst>
            <a:ext uri="{FF2B5EF4-FFF2-40B4-BE49-F238E27FC236}">
              <a16:creationId xmlns:a16="http://schemas.microsoft.com/office/drawing/2014/main" id="{00000000-0008-0000-0000-00005A000000}"/>
            </a:ext>
          </a:extLst>
        </xdr:cNvPr>
        <xdr:cNvSpPr txBox="1"/>
      </xdr:nvSpPr>
      <xdr:spPr>
        <a:xfrm>
          <a:off x="17848490" y="24102332"/>
          <a:ext cx="4780189" cy="1959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282</xdr:row>
      <xdr:rowOff>180975</xdr:rowOff>
    </xdr:from>
    <xdr:to>
      <xdr:col>13</xdr:col>
      <xdr:colOff>911679</xdr:colOff>
      <xdr:row>292</xdr:row>
      <xdr:rowOff>194468</xdr:rowOff>
    </xdr:to>
    <xdr:sp macro="" textlink="" fLocksText="0">
      <xdr:nvSpPr>
        <xdr:cNvPr id="91" name="TextBox 1">
          <a:extLst>
            <a:ext uri="{FF2B5EF4-FFF2-40B4-BE49-F238E27FC236}">
              <a16:creationId xmlns:a16="http://schemas.microsoft.com/office/drawing/2014/main" id="{00000000-0008-0000-0000-00005B000000}"/>
            </a:ext>
          </a:extLst>
        </xdr:cNvPr>
        <xdr:cNvSpPr txBox="1"/>
      </xdr:nvSpPr>
      <xdr:spPr>
        <a:xfrm>
          <a:off x="17848490" y="28783189"/>
          <a:ext cx="4780189" cy="1959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302</xdr:row>
      <xdr:rowOff>180975</xdr:rowOff>
    </xdr:from>
    <xdr:to>
      <xdr:col>13</xdr:col>
      <xdr:colOff>911679</xdr:colOff>
      <xdr:row>312</xdr:row>
      <xdr:rowOff>194468</xdr:rowOff>
    </xdr:to>
    <xdr:sp macro="" textlink="" fLocksText="0">
      <xdr:nvSpPr>
        <xdr:cNvPr id="92" name="TextBox 1">
          <a:extLst>
            <a:ext uri="{FF2B5EF4-FFF2-40B4-BE49-F238E27FC236}">
              <a16:creationId xmlns:a16="http://schemas.microsoft.com/office/drawing/2014/main" id="{00000000-0008-0000-0000-00005C000000}"/>
            </a:ext>
          </a:extLst>
        </xdr:cNvPr>
        <xdr:cNvSpPr txBox="1"/>
      </xdr:nvSpPr>
      <xdr:spPr>
        <a:xfrm>
          <a:off x="17848490" y="33464046"/>
          <a:ext cx="4780189" cy="19593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322</xdr:row>
      <xdr:rowOff>180975</xdr:rowOff>
    </xdr:from>
    <xdr:to>
      <xdr:col>13</xdr:col>
      <xdr:colOff>911679</xdr:colOff>
      <xdr:row>332</xdr:row>
      <xdr:rowOff>194468</xdr:rowOff>
    </xdr:to>
    <xdr:sp macro="" textlink="" fLocksText="0">
      <xdr:nvSpPr>
        <xdr:cNvPr id="93" name="TextBox 1">
          <a:extLst>
            <a:ext uri="{FF2B5EF4-FFF2-40B4-BE49-F238E27FC236}">
              <a16:creationId xmlns:a16="http://schemas.microsoft.com/office/drawing/2014/main" id="{00000000-0008-0000-0000-00005D000000}"/>
            </a:ext>
          </a:extLst>
        </xdr:cNvPr>
        <xdr:cNvSpPr txBox="1"/>
      </xdr:nvSpPr>
      <xdr:spPr>
        <a:xfrm>
          <a:off x="17848490" y="38144904"/>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342</xdr:row>
      <xdr:rowOff>180975</xdr:rowOff>
    </xdr:from>
    <xdr:to>
      <xdr:col>13</xdr:col>
      <xdr:colOff>911679</xdr:colOff>
      <xdr:row>352</xdr:row>
      <xdr:rowOff>194468</xdr:rowOff>
    </xdr:to>
    <xdr:sp macro="" textlink="" fLocksText="0">
      <xdr:nvSpPr>
        <xdr:cNvPr id="94" name="TextBox 1">
          <a:extLst>
            <a:ext uri="{FF2B5EF4-FFF2-40B4-BE49-F238E27FC236}">
              <a16:creationId xmlns:a16="http://schemas.microsoft.com/office/drawing/2014/main" id="{00000000-0008-0000-0000-00005E000000}"/>
            </a:ext>
          </a:extLst>
        </xdr:cNvPr>
        <xdr:cNvSpPr txBox="1"/>
      </xdr:nvSpPr>
      <xdr:spPr>
        <a:xfrm>
          <a:off x="17848490" y="42825761"/>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362</xdr:row>
      <xdr:rowOff>180975</xdr:rowOff>
    </xdr:from>
    <xdr:to>
      <xdr:col>13</xdr:col>
      <xdr:colOff>911679</xdr:colOff>
      <xdr:row>372</xdr:row>
      <xdr:rowOff>194468</xdr:rowOff>
    </xdr:to>
    <xdr:sp macro="" textlink="" fLocksText="0">
      <xdr:nvSpPr>
        <xdr:cNvPr id="95" name="TextBox 1">
          <a:extLst>
            <a:ext uri="{FF2B5EF4-FFF2-40B4-BE49-F238E27FC236}">
              <a16:creationId xmlns:a16="http://schemas.microsoft.com/office/drawing/2014/main" id="{00000000-0008-0000-0000-00005F000000}"/>
            </a:ext>
          </a:extLst>
        </xdr:cNvPr>
        <xdr:cNvSpPr txBox="1"/>
      </xdr:nvSpPr>
      <xdr:spPr>
        <a:xfrm>
          <a:off x="17848490" y="70910904"/>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382</xdr:row>
      <xdr:rowOff>180975</xdr:rowOff>
    </xdr:from>
    <xdr:to>
      <xdr:col>13</xdr:col>
      <xdr:colOff>911679</xdr:colOff>
      <xdr:row>392</xdr:row>
      <xdr:rowOff>194468</xdr:rowOff>
    </xdr:to>
    <xdr:sp macro="" textlink="" fLocksText="0">
      <xdr:nvSpPr>
        <xdr:cNvPr id="96" name="TextBox 1">
          <a:extLst>
            <a:ext uri="{FF2B5EF4-FFF2-40B4-BE49-F238E27FC236}">
              <a16:creationId xmlns:a16="http://schemas.microsoft.com/office/drawing/2014/main" id="{00000000-0008-0000-0000-000060000000}"/>
            </a:ext>
          </a:extLst>
        </xdr:cNvPr>
        <xdr:cNvSpPr txBox="1"/>
      </xdr:nvSpPr>
      <xdr:spPr>
        <a:xfrm>
          <a:off x="17848490" y="75591761"/>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twoCellAnchor>
    <xdr:from>
      <xdr:col>9</xdr:col>
      <xdr:colOff>23133</xdr:colOff>
      <xdr:row>402</xdr:row>
      <xdr:rowOff>180975</xdr:rowOff>
    </xdr:from>
    <xdr:to>
      <xdr:col>13</xdr:col>
      <xdr:colOff>911679</xdr:colOff>
      <xdr:row>412</xdr:row>
      <xdr:rowOff>194468</xdr:rowOff>
    </xdr:to>
    <xdr:sp macro="" textlink="" fLocksText="0">
      <xdr:nvSpPr>
        <xdr:cNvPr id="97" name="TextBox 1">
          <a:extLst>
            <a:ext uri="{FF2B5EF4-FFF2-40B4-BE49-F238E27FC236}">
              <a16:creationId xmlns:a16="http://schemas.microsoft.com/office/drawing/2014/main" id="{00000000-0008-0000-0000-000061000000}"/>
            </a:ext>
          </a:extLst>
        </xdr:cNvPr>
        <xdr:cNvSpPr txBox="1"/>
      </xdr:nvSpPr>
      <xdr:spPr>
        <a:xfrm>
          <a:off x="17848490" y="80272618"/>
          <a:ext cx="4780189" cy="19593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a:solidFill>
                <a:schemeClr val="dk1"/>
              </a:solidFill>
              <a:effectLst/>
              <a:latin typeface="+mn-lt"/>
              <a:ea typeface="+mn-ea"/>
              <a:cs typeface="+mn-cs"/>
            </a:rPr>
            <a:t>Lønomkostninger (timeantal og forventet</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sats): </a:t>
          </a:r>
          <a:endParaRPr lang="da-DK">
            <a:effectLst/>
          </a:endParaRPr>
        </a:p>
        <a:p>
          <a:r>
            <a:rPr lang="da-DK" sz="1100">
              <a:solidFill>
                <a:schemeClr val="dk1"/>
              </a:solidFill>
              <a:effectLst/>
              <a:latin typeface="+mn-lt"/>
              <a:ea typeface="+mn-ea"/>
              <a:cs typeface="+mn-cs"/>
            </a:rPr>
            <a:t>Ekstern bistand (Navn og beskrivelse af arbejde):</a:t>
          </a:r>
          <a:endParaRPr lang="da-DK">
            <a:effectLst/>
          </a:endParaRPr>
        </a:p>
        <a:p>
          <a:r>
            <a:rPr lang="da-DK" sz="1100">
              <a:solidFill>
                <a:schemeClr val="dk1"/>
              </a:solidFill>
              <a:effectLst/>
              <a:latin typeface="+mn-lt"/>
              <a:ea typeface="+mn-ea"/>
              <a:cs typeface="+mn-cs"/>
            </a:rPr>
            <a:t>Øvrige omk.: </a:t>
          </a:r>
          <a:endParaRPr lang="da-DK">
            <a:effectLst/>
          </a:endParaRPr>
        </a:p>
        <a:p>
          <a:r>
            <a:rPr lang="da-DK" sz="1100">
              <a:solidFill>
                <a:schemeClr val="dk1"/>
              </a:solidFill>
              <a:effectLst/>
              <a:latin typeface="+mn-lt"/>
              <a:ea typeface="+mn-ea"/>
              <a:cs typeface="+mn-cs"/>
            </a:rPr>
            <a:t>Apparatur/udstyr:</a:t>
          </a:r>
          <a:endParaRPr lang="da-DK">
            <a:effectLst/>
          </a:endParaRPr>
        </a:p>
        <a:p>
          <a:r>
            <a:rPr lang="da-DK" sz="1100">
              <a:solidFill>
                <a:schemeClr val="dk1"/>
              </a:solidFill>
              <a:effectLst/>
              <a:latin typeface="+mn-lt"/>
              <a:ea typeface="+mn-ea"/>
              <a:cs typeface="+mn-cs"/>
            </a:rPr>
            <a:t>Scrap-værdi:</a:t>
          </a:r>
          <a:endParaRPr lang="da-DK">
            <a:effectLst/>
          </a:endParaRPr>
        </a:p>
        <a:p>
          <a:r>
            <a:rPr lang="da-DK" sz="1100">
              <a:solidFill>
                <a:schemeClr val="dk1"/>
              </a:solidFill>
              <a:effectLst/>
              <a:latin typeface="+mn-lt"/>
              <a:ea typeface="+mn-ea"/>
              <a:cs typeface="+mn-cs"/>
            </a:rPr>
            <a:t>Evt. Indtægter:</a:t>
          </a:r>
          <a:endParaRPr lang="da-DK">
            <a:effectLst/>
          </a:endParaRPr>
        </a:p>
        <a:p>
          <a:r>
            <a:rPr lang="da-DK" sz="1100">
              <a:solidFill>
                <a:schemeClr val="dk1"/>
              </a:solidFill>
              <a:effectLst/>
              <a:latin typeface="+mn-lt"/>
              <a:ea typeface="+mn-ea"/>
              <a:cs typeface="+mn-cs"/>
            </a:rPr>
            <a:t>Revision: </a:t>
          </a:r>
          <a:endParaRPr lang="da-DK">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24691</xdr:colOff>
      <xdr:row>42</xdr:row>
      <xdr:rowOff>30692</xdr:rowOff>
    </xdr:from>
    <xdr:to>
      <xdr:col>19</xdr:col>
      <xdr:colOff>21167</xdr:colOff>
      <xdr:row>87</xdr:row>
      <xdr:rowOff>158750</xdr:rowOff>
    </xdr:to>
    <xdr:sp macro="" textlink="">
      <xdr:nvSpPr>
        <xdr:cNvPr id="2" name="Tekstboks 1">
          <a:extLst>
            <a:ext uri="{FF2B5EF4-FFF2-40B4-BE49-F238E27FC236}">
              <a16:creationId xmlns:a16="http://schemas.microsoft.com/office/drawing/2014/main" id="{00000000-0008-0000-0100-000002000000}"/>
            </a:ext>
          </a:extLst>
        </xdr:cNvPr>
        <xdr:cNvSpPr txBox="1"/>
      </xdr:nvSpPr>
      <xdr:spPr>
        <a:xfrm>
          <a:off x="1453441" y="8260292"/>
          <a:ext cx="11826526" cy="9462558"/>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Vejledning til udfyldelse af gantt-diagram</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Du er velkommen til at bruge et andet format/layout, blot det sikres at følgende obligatoriske oplysninger, som skal fremgå af diagrammet, også er indeholdt i det medsendte diagram. De obligatoriske oplysninger 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Involverede projektdeltagere for hver arbejdspakke samt angivelse af tidsforløbet for arbejdspakken</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Aktivitetstype for hver arbejdspakke (Forskning, Udvikling, Demonstration eller Netværk)</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antal timer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Samlet budget for hver arbejdspakke</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Totalt timeantal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Totalt budget</a:t>
          </a: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Milepæle i hver arbejdspakke. Ved milepælspunkterne angives tidspunkt for milepælen samt evt. leveringstype. Se listen over </a:t>
          </a:r>
          <a:r>
            <a:rPr kumimoji="0" lang="da-DK" sz="1100" b="0" i="0" u="none" strike="noStrike" kern="0" cap="none" spc="0" normalizeH="0" baseline="0" noProof="0">
              <a:ln>
                <a:noFill/>
              </a:ln>
              <a:solidFill>
                <a:prstClr val="black"/>
              </a:solidFill>
              <a:effectLst/>
              <a:uLnTx/>
              <a:uFillTx/>
              <a:latin typeface="+mn-lt"/>
              <a:ea typeface="+mn-ea"/>
              <a:cs typeface="+mn-cs"/>
            </a:rPr>
            <a:t>leveringstyper og forkortelser som findes i fanebladet 3 "Liste over leveringstyper". Der behøver ikke være leveringer til alle milepæle, men et projekt SKAL have leveringer.</a:t>
          </a:r>
        </a:p>
        <a:p>
          <a:pPr marL="0" marR="0" lvl="0" indent="0" defTabSz="914400" eaLnBrk="1" fontAlgn="auto" latinLnBrk="0" hangingPunct="1">
            <a:lnSpc>
              <a:spcPts val="12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400"/>
            </a:lnSpc>
            <a:spcBef>
              <a:spcPts val="0"/>
            </a:spcBef>
            <a:spcAft>
              <a:spcPts val="0"/>
            </a:spcAft>
            <a:buClrTx/>
            <a:buSzTx/>
            <a:buFontTx/>
            <a:buNone/>
            <a:tabLst/>
            <a:defRPr/>
          </a:pPr>
          <a:r>
            <a:rPr kumimoji="0" lang="da-DK" sz="1200" b="1" i="0" u="none" strike="noStrike" kern="0" cap="none" spc="0" normalizeH="0" baseline="0" noProof="0">
              <a:ln>
                <a:noFill/>
              </a:ln>
              <a:solidFill>
                <a:prstClr val="black"/>
              </a:solidFill>
              <a:effectLst/>
              <a:uLnTx/>
              <a:uFillTx/>
              <a:latin typeface="+mn-lt"/>
              <a:ea typeface="+mn-ea"/>
              <a:cs typeface="Arial" pitchFamily="34" charset="0"/>
            </a:rPr>
            <a:t>Ordforklaring:</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mn-cs"/>
            </a:rPr>
            <a:t>Milepæl = delmål</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mn-cs"/>
            </a:rPr>
            <a:t>En milepæl er en planlagt begivenhed, der signalerer en vigtigt beslutning eller færdiggørelsen af ​​en levering i et projekt. Milepæle kan bruges som projekt-checkpoints for at validere, hvordan projektet skrider frem. En milepæl er således ikke kun et udtryk for, hvor langt man er nået i et projekt, men indikerer således også, i hvilken retning projektet skal køre efter nået milepæl. Milepæle skal anføres og markeres med kryds i gantt-diagrammet eller evt. </a:t>
          </a:r>
          <a:r>
            <a:rPr lang="da-DK" sz="1100" b="0" i="0" baseline="0">
              <a:solidFill>
                <a:schemeClr val="dk1"/>
              </a:solidFill>
              <a:effectLst/>
              <a:latin typeface="+mn-lt"/>
              <a:ea typeface="+mn-ea"/>
              <a:cs typeface="+mn-cs"/>
            </a:rPr>
            <a:t>med leveringstype.</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ts val="1200"/>
            </a:lnSpc>
            <a:spcBef>
              <a:spcPts val="0"/>
            </a:spcBef>
            <a:spcAft>
              <a:spcPts val="0"/>
            </a:spcAft>
            <a:buClrTx/>
            <a:buSzTx/>
            <a:buFontTx/>
            <a:buNone/>
            <a:tabLst/>
            <a:defRPr/>
          </a:pPr>
          <a:endParaRPr kumimoji="0" lang="da-DK" sz="1100" b="0" i="0" u="sng"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mn-cs"/>
            </a:rPr>
            <a:t>Levering = resultat</a:t>
          </a:r>
          <a:endParaRPr kumimoji="0" lang="da-DK"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En levering er et fysisk resultat i projektet. Det beskriver en materiel eller immateriel genstand produceret som et resultat af projektet. En levering adskiller sig fra en milepæl i, at en milepæl er en måling af fremskridt i projektprocessen, mens en levering er et resultat af processen. I GUDP-sammenhæng er en levering en konkret leverance f.eks. en artikel i et dansk tidsskrift (FV2), demonstration af praktiske forsøg (DF1) eller et softwareprogram til ekstern anvendelse, der er udviklet (US2). En liste over leveringstyper og forkortelser findes i fanebladet "Liste over leveringstyper". Leveringerne skal angives i årsoversigten ud for den tilhørende milepæl og optælles i kolonnen "Aktivitetstype (F/U/D) og leveringstype".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skal være overensstemmelse mellem aktivitetstype og leveringstype, da leveringstyperne hænger sammen med, hvilken type projekt, det er. Har man f.eks. ikke søgt et projekt med forskningsandel, kan leveringstyperne under ”anvendelsesorienteret forskning” således ikke anvendes. </a:t>
          </a:r>
        </a:p>
        <a:p>
          <a:pPr marL="0" marR="0" lvl="0" indent="0" defTabSz="914400" eaLnBrk="1" fontAlgn="auto" latinLnBrk="0" hangingPunct="1">
            <a:lnSpc>
              <a:spcPts val="1200"/>
            </a:lnSpc>
            <a:spcBef>
              <a:spcPts val="0"/>
            </a:spcBef>
            <a:spcAft>
              <a:spcPts val="0"/>
            </a:spcAft>
            <a:buClrTx/>
            <a:buSzTx/>
            <a:buFontTx/>
            <a:buNone/>
            <a:tabLst/>
            <a:defRPr/>
          </a:pPr>
          <a:endParaRPr kumimoji="0" lang="da-DK" sz="1100" b="0" i="0" u="sng"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Aktivitetstype F/U/D</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Ved </a:t>
          </a:r>
          <a:r>
            <a:rPr kumimoji="0" lang="da-DK" sz="1100" b="1" i="0" u="none" strike="noStrike" kern="0" cap="none" spc="0" normalizeH="0" baseline="0" noProof="0">
              <a:ln>
                <a:noFill/>
              </a:ln>
              <a:solidFill>
                <a:prstClr val="black"/>
              </a:solidFill>
              <a:effectLst/>
              <a:uLnTx/>
              <a:uFillTx/>
              <a:latin typeface="+mn-lt"/>
              <a:ea typeface="+mn-ea"/>
              <a:cs typeface="Arial" pitchFamily="34" charset="0"/>
            </a:rPr>
            <a:t>F - anvendt forskning -</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forstås aktiviteter, der vedrører planlagt forskning og kritiske undersøgelser med det formål at erhverve ny viden og nye færdigheder, der kan anvendes til udvikling af nye produkter, processer eller teknologier. Resultatet af de gennemførte aktiviteter forventes ikke at kunne kommercialiseres på kort sigt, men skal være </a:t>
          </a:r>
          <a:r>
            <a:rPr lang="da-DK" sz="1100">
              <a:solidFill>
                <a:schemeClr val="dk1"/>
              </a:solidFill>
              <a:effectLst/>
              <a:latin typeface="+mn-lt"/>
              <a:ea typeface="+mn-ea"/>
              <a:cs typeface="+mn-cs"/>
            </a:rPr>
            <a:t>nødvendige</a:t>
          </a:r>
          <a:r>
            <a:rPr lang="da-DK" sz="1100" baseline="0">
              <a:solidFill>
                <a:schemeClr val="dk1"/>
              </a:solidFill>
              <a:effectLst/>
              <a:latin typeface="+mn-lt"/>
              <a:ea typeface="+mn-ea"/>
              <a:cs typeface="+mn-cs"/>
            </a:rPr>
            <a:t> </a:t>
          </a:r>
          <a:r>
            <a:rPr lang="da-DK" sz="1100">
              <a:solidFill>
                <a:schemeClr val="dk1"/>
              </a:solidFill>
              <a:effectLst/>
              <a:latin typeface="+mn-lt"/>
              <a:ea typeface="+mn-ea"/>
              <a:cs typeface="+mn-cs"/>
            </a:rPr>
            <a:t>aktiviteter for at nå konkrete udviklings- og demonstrationsmål</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a:t>
          </a:r>
        </a:p>
        <a:p>
          <a:pPr marL="0" marR="0" lvl="0" indent="0" defTabSz="914400" eaLnBrk="1" fontAlgn="auto" latinLnBrk="0" hangingPunct="1">
            <a:lnSpc>
              <a:spcPts val="12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Ved </a:t>
          </a:r>
          <a:r>
            <a:rPr kumimoji="0" lang="da-DK" sz="1100" b="1" i="0" u="none" strike="noStrike" kern="0" cap="none" spc="0" normalizeH="0" baseline="0" noProof="0">
              <a:ln>
                <a:noFill/>
              </a:ln>
              <a:solidFill>
                <a:prstClr val="black"/>
              </a:solidFill>
              <a:effectLst/>
              <a:uLnTx/>
              <a:uFillTx/>
              <a:latin typeface="+mn-lt"/>
              <a:ea typeface="+mn-ea"/>
              <a:cs typeface="Arial" pitchFamily="34" charset="0"/>
            </a:rPr>
            <a:t>U -</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a:t>
          </a:r>
          <a:r>
            <a:rPr kumimoji="0" lang="da-DK" sz="1100" b="1" i="0" u="none" strike="noStrike" kern="0" cap="none" spc="0" normalizeH="0" baseline="0" noProof="0">
              <a:ln>
                <a:noFill/>
              </a:ln>
              <a:solidFill>
                <a:prstClr val="black"/>
              </a:solidFill>
              <a:effectLst/>
              <a:uLnTx/>
              <a:uFillTx/>
              <a:latin typeface="+mn-lt"/>
              <a:ea typeface="+mn-ea"/>
              <a:cs typeface="Arial" pitchFamily="34" charset="0"/>
            </a:rPr>
            <a:t>udvikling</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 forstås aktiviteter der udvikler nye eller forbedrede produkter, processer eller teknologier på baggrund af erhvervelse og anvendelse af eksisterende videnskabelig og anden relevant viden og færdigheder. Udviklingsaktiviteter kan omfatte kommercielt anvendelige prototyper. Resultatet af de gennemførte udviklingsaktiviteter forventes at kunne anvendes, herunder kommercialiseres på kort sigt.</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Ved </a:t>
          </a:r>
          <a:r>
            <a:rPr kumimoji="0" lang="da-DK" sz="1100" b="1" i="0" u="none" strike="noStrike" kern="0" cap="none" spc="0" normalizeH="0" baseline="0" noProof="0">
              <a:ln>
                <a:noFill/>
              </a:ln>
              <a:solidFill>
                <a:prstClr val="black"/>
              </a:solidFill>
              <a:effectLst/>
              <a:uLnTx/>
              <a:uFillTx/>
              <a:latin typeface="+mn-lt"/>
              <a:ea typeface="+mn-ea"/>
              <a:cs typeface="Arial" pitchFamily="34" charset="0"/>
            </a:rPr>
            <a:t>D - demonstration -</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forstås aktiviteter, hvis primære formål er at formidle og sprede videnskabelig viden og praksis vedrørende eks. anvendelsen af resultater fra forsknings- og/eller udviklingsaktiviteter vedrørende nye produkter, processer eller teknologier inden for fødevare-, jordbrugs-, fiskeri- og akvakulturområdet. Aktiviteten må ikke tilføre genstanden for demonstration en merværdi.</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2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Antal timer</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antal timer for hver arbejdspakke. Det er frivilligt, om det angives for hvert enkelt delelement i arbejdspakken. Projektets totale timetal skal desuden angives og skal stemme overens med antallet af timer angivet i projektets totalbudget i fanebladet "Samlet budgetoversigt".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1100"/>
            </a:lnSpc>
            <a:spcBef>
              <a:spcPts val="0"/>
            </a:spcBef>
            <a:spcAft>
              <a:spcPts val="0"/>
            </a:spcAft>
            <a:buClrTx/>
            <a:buSzTx/>
            <a:buFontTx/>
            <a:buNone/>
            <a:tabLst/>
            <a:defRPr/>
          </a:pPr>
          <a:r>
            <a:rPr kumimoji="0" lang="da-DK" sz="1100" b="0" i="0" u="sng" strike="noStrike" kern="0" cap="none" spc="0" normalizeH="0" baseline="0" noProof="0">
              <a:ln>
                <a:noFill/>
              </a:ln>
              <a:solidFill>
                <a:prstClr val="black"/>
              </a:solidFill>
              <a:effectLst/>
              <a:uLnTx/>
              <a:uFillTx/>
              <a:latin typeface="+mn-lt"/>
              <a:ea typeface="+mn-ea"/>
              <a:cs typeface="Arial" pitchFamily="34" charset="0"/>
            </a:rPr>
            <a:t>AP budget</a:t>
          </a:r>
          <a:r>
            <a:rPr kumimoji="0" lang="da-DK" sz="1100" b="0" i="0" u="none" strike="noStrike" kern="0" cap="none" spc="0" normalizeH="0" baseline="0" noProof="0">
              <a:ln>
                <a:noFill/>
              </a:ln>
              <a:solidFill>
                <a:prstClr val="black"/>
              </a:solidFill>
              <a:effectLst/>
              <a:uLnTx/>
              <a:uFillTx/>
              <a:latin typeface="+mn-lt"/>
              <a:ea typeface="+mn-ea"/>
              <a:cs typeface="Arial" pitchFamily="34" charset="0"/>
            </a:rPr>
            <a:t>:  Der skal angives et samlet budget for hver arbejdspakke. Det er frivilligt, om det angives for hvert enkelt delelement i arbejdspakken. Projektets totale budget skal desuden angives</a:t>
          </a:r>
          <a:r>
            <a:rPr lang="da-DK" sz="1100" b="0" i="0" baseline="0">
              <a:solidFill>
                <a:schemeClr val="dk1"/>
              </a:solidFill>
              <a:effectLst/>
              <a:latin typeface="+mn-lt"/>
              <a:ea typeface="+mn-ea"/>
              <a:cs typeface="+mn-cs"/>
            </a:rPr>
            <a:t> og skal stemme overens med beløbet angivet i projektets totalbudget i fanebladet "Samlet budgetoversigt. </a:t>
          </a:r>
          <a:endParaRPr lang="da-DK">
            <a:effectLst/>
          </a:endParaRPr>
        </a:p>
      </xdr:txBody>
    </xdr:sp>
    <xdr:clientData/>
  </xdr:twoCellAnchor>
  <mc:AlternateContent xmlns:mc="http://schemas.openxmlformats.org/markup-compatibility/2006">
    <mc:Choice xmlns:a14="http://schemas.microsoft.com/office/drawing/2010/main" Requires="a14">
      <xdr:twoCellAnchor editAs="oneCell">
        <xdr:from>
          <xdr:col>19</xdr:col>
          <xdr:colOff>1743075</xdr:colOff>
          <xdr:row>42</xdr:row>
          <xdr:rowOff>171450</xdr:rowOff>
        </xdr:from>
        <xdr:to>
          <xdr:col>20</xdr:col>
          <xdr:colOff>28575</xdr:colOff>
          <xdr:row>44</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1752600</xdr:colOff>
          <xdr:row>43</xdr:row>
          <xdr:rowOff>171450</xdr:rowOff>
        </xdr:from>
        <xdr:to>
          <xdr:col>20</xdr:col>
          <xdr:colOff>38100</xdr:colOff>
          <xdr:row>45</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1752600</xdr:colOff>
          <xdr:row>44</xdr:row>
          <xdr:rowOff>171450</xdr:rowOff>
        </xdr:from>
        <xdr:to>
          <xdr:col>20</xdr:col>
          <xdr:colOff>38100</xdr:colOff>
          <xdr:row>46</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1743075</xdr:colOff>
          <xdr:row>46</xdr:row>
          <xdr:rowOff>171450</xdr:rowOff>
        </xdr:from>
        <xdr:to>
          <xdr:col>20</xdr:col>
          <xdr:colOff>28575</xdr:colOff>
          <xdr:row>48</xdr:row>
          <xdr:rowOff>47625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1752600</xdr:colOff>
          <xdr:row>45</xdr:row>
          <xdr:rowOff>171450</xdr:rowOff>
        </xdr:from>
        <xdr:to>
          <xdr:col>20</xdr:col>
          <xdr:colOff>38100</xdr:colOff>
          <xdr:row>47</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1752600</xdr:colOff>
          <xdr:row>48</xdr:row>
          <xdr:rowOff>171450</xdr:rowOff>
        </xdr:from>
        <xdr:to>
          <xdr:col>20</xdr:col>
          <xdr:colOff>38100</xdr:colOff>
          <xdr:row>50</xdr:row>
          <xdr:rowOff>47625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1762125</xdr:colOff>
          <xdr:row>47</xdr:row>
          <xdr:rowOff>161925</xdr:rowOff>
        </xdr:from>
        <xdr:to>
          <xdr:col>20</xdr:col>
          <xdr:colOff>47625</xdr:colOff>
          <xdr:row>49</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tabColor theme="5" tint="0.39997558519241921"/>
    <pageSetUpPr fitToPage="1"/>
  </sheetPr>
  <dimension ref="A1:AH415"/>
  <sheetViews>
    <sheetView showGridLines="0" tabSelected="1" topLeftCell="A19" zoomScale="70" zoomScaleNormal="70" zoomScalePageLayoutView="70" workbookViewId="0">
      <selection activeCell="G37" sqref="G37"/>
    </sheetView>
  </sheetViews>
  <sheetFormatPr defaultRowHeight="15" x14ac:dyDescent="0.25"/>
  <cols>
    <col min="1" max="1" width="33.140625" style="3" bestFit="1" customWidth="1"/>
    <col min="2" max="3" width="25.7109375" style="3" customWidth="1"/>
    <col min="4" max="4" width="34.42578125" style="3" bestFit="1" customWidth="1"/>
    <col min="5" max="5" width="46.5703125" style="3" bestFit="1" customWidth="1"/>
    <col min="6" max="6" width="38.7109375" style="3" bestFit="1" customWidth="1"/>
    <col min="7" max="7" width="35.7109375" style="3" customWidth="1"/>
    <col min="8" max="8" width="27.28515625" style="3" customWidth="1"/>
    <col min="9" max="9" width="12.85546875" hidden="1" customWidth="1"/>
    <col min="10" max="10" width="11.140625" customWidth="1"/>
    <col min="11" max="14" width="15.7109375" style="3" customWidth="1"/>
    <col min="15" max="15" width="33.42578125" style="3" bestFit="1" customWidth="1"/>
    <col min="16" max="16" width="24.28515625" style="3" customWidth="1"/>
    <col min="17" max="17" width="15.7109375" style="24" customWidth="1"/>
    <col min="18" max="18" width="62.28515625" style="35" bestFit="1" customWidth="1"/>
    <col min="19" max="19" width="20.85546875" style="35" customWidth="1"/>
    <col min="20" max="20" width="20" style="40" bestFit="1" customWidth="1"/>
    <col min="21" max="29" width="9.140625" style="34"/>
    <col min="30" max="31" width="9.140625" style="25"/>
  </cols>
  <sheetData>
    <row r="1" spans="1:28" ht="16.5" thickBot="1" x14ac:dyDescent="0.3">
      <c r="A1" s="15" t="s">
        <v>17</v>
      </c>
      <c r="B1" s="19"/>
      <c r="C1" s="16"/>
      <c r="D1" s="16"/>
      <c r="E1" s="16"/>
      <c r="F1" s="16"/>
      <c r="H1" s="35"/>
      <c r="I1" s="34"/>
      <c r="J1" s="34"/>
      <c r="O1" s="57"/>
      <c r="P1" s="57"/>
      <c r="Q1" s="57"/>
      <c r="R1" s="57"/>
      <c r="S1" s="57"/>
      <c r="T1" s="72"/>
      <c r="U1" s="68"/>
      <c r="V1" s="68"/>
      <c r="W1" s="68"/>
      <c r="X1" s="68"/>
      <c r="Y1" s="69"/>
      <c r="Z1" s="69"/>
      <c r="AA1" s="69"/>
      <c r="AB1" s="69"/>
    </row>
    <row r="2" spans="1:28" ht="16.5" thickBot="1" x14ac:dyDescent="0.3">
      <c r="D2" s="151" t="s">
        <v>18</v>
      </c>
      <c r="E2" s="151"/>
      <c r="F2" s="151"/>
      <c r="H2" s="35"/>
      <c r="I2" s="34"/>
      <c r="J2" s="34"/>
      <c r="O2" s="57"/>
      <c r="P2" s="57"/>
      <c r="Q2" s="63"/>
      <c r="R2" s="63"/>
      <c r="S2" s="63"/>
      <c r="T2" s="64"/>
      <c r="U2" s="64"/>
      <c r="V2" s="64"/>
      <c r="W2" s="64"/>
      <c r="X2" s="68"/>
      <c r="Y2" s="69"/>
      <c r="Z2" s="69"/>
      <c r="AA2" s="69"/>
      <c r="AB2" s="69"/>
    </row>
    <row r="3" spans="1:28" ht="16.5" thickBot="1" x14ac:dyDescent="0.3">
      <c r="B3" s="4" t="s">
        <v>19</v>
      </c>
      <c r="C3" s="5" t="s">
        <v>117</v>
      </c>
      <c r="D3" s="5" t="s">
        <v>20</v>
      </c>
      <c r="E3" s="5" t="s">
        <v>118</v>
      </c>
      <c r="F3" s="5" t="s">
        <v>21</v>
      </c>
      <c r="G3" s="6" t="s">
        <v>0</v>
      </c>
      <c r="H3"/>
      <c r="J3" s="146" t="s">
        <v>60</v>
      </c>
      <c r="K3" s="147"/>
      <c r="L3" s="148"/>
      <c r="O3" s="57"/>
      <c r="P3" s="57"/>
      <c r="Q3" s="63"/>
      <c r="R3" s="74" t="s">
        <v>4</v>
      </c>
      <c r="S3" s="74" t="s">
        <v>5</v>
      </c>
      <c r="T3" s="74" t="s">
        <v>59</v>
      </c>
      <c r="U3" s="64"/>
      <c r="V3" s="64"/>
      <c r="W3" s="64"/>
      <c r="X3" s="68"/>
      <c r="Y3" s="69"/>
      <c r="Z3" s="69"/>
      <c r="AA3" s="69"/>
      <c r="AB3" s="69"/>
    </row>
    <row r="4" spans="1:28" ht="16.5" thickBot="1" x14ac:dyDescent="0.3">
      <c r="A4" s="7" t="s">
        <v>61</v>
      </c>
      <c r="B4" s="89">
        <f>B24+B44+B64+B84+B104+B124+B144+B164+B184+B204+B224+B244+B264+B284+B304+B325+B344+B364+B384+B404</f>
        <v>0</v>
      </c>
      <c r="C4" s="89">
        <f t="shared" ref="C4:G4" si="0">C24+C44+C64+C84+C104+C124+C144+C164+C184+C204+C224+C244+C264+C284+C304+C325+C344+C364+C384+C404</f>
        <v>0</v>
      </c>
      <c r="D4" s="89">
        <f t="shared" si="0"/>
        <v>0</v>
      </c>
      <c r="E4" s="89">
        <f t="shared" si="0"/>
        <v>0</v>
      </c>
      <c r="F4" s="89">
        <f t="shared" si="0"/>
        <v>0</v>
      </c>
      <c r="G4" s="20">
        <f t="shared" si="0"/>
        <v>0</v>
      </c>
      <c r="H4"/>
      <c r="J4" s="152" t="s">
        <v>22</v>
      </c>
      <c r="K4" s="153"/>
      <c r="L4" s="154"/>
      <c r="O4" s="57"/>
      <c r="P4" s="57"/>
      <c r="Q4" s="63"/>
      <c r="R4" s="74"/>
      <c r="S4" s="74"/>
      <c r="T4" s="74"/>
      <c r="U4" s="65"/>
      <c r="V4" s="64"/>
      <c r="W4" s="64"/>
      <c r="X4" s="68"/>
      <c r="Y4" s="69"/>
      <c r="Z4" s="69"/>
      <c r="AA4" s="69"/>
      <c r="AB4" s="69"/>
    </row>
    <row r="5" spans="1:28" ht="15.75" x14ac:dyDescent="0.25">
      <c r="A5" s="70" t="s">
        <v>62</v>
      </c>
      <c r="B5" s="89">
        <f t="shared" ref="B5:G14" si="1">B25+B45+B65+B85+B105+B125+B145+B165+B185+B205+B225+B245+B265+B285+B305+B326+B345+B365+B385+B405</f>
        <v>0</v>
      </c>
      <c r="C5" s="89">
        <f t="shared" si="1"/>
        <v>0</v>
      </c>
      <c r="D5" s="89">
        <f t="shared" si="1"/>
        <v>0</v>
      </c>
      <c r="E5" s="89">
        <f t="shared" si="1"/>
        <v>0</v>
      </c>
      <c r="F5" s="89">
        <f t="shared" si="1"/>
        <v>0</v>
      </c>
      <c r="G5" s="20">
        <f t="shared" si="1"/>
        <v>0</v>
      </c>
      <c r="H5"/>
      <c r="J5" s="149"/>
      <c r="K5" s="149"/>
      <c r="L5" s="149"/>
      <c r="O5" s="57"/>
      <c r="P5" s="57"/>
      <c r="Q5" s="63"/>
      <c r="R5" s="74"/>
      <c r="S5" s="74"/>
      <c r="T5" s="74"/>
      <c r="U5" s="65"/>
      <c r="V5" s="64"/>
      <c r="W5" s="64"/>
      <c r="X5" s="68"/>
      <c r="Y5" s="69"/>
      <c r="Z5" s="69"/>
      <c r="AA5" s="69"/>
      <c r="AB5" s="69"/>
    </row>
    <row r="6" spans="1:28" ht="15.75" x14ac:dyDescent="0.25">
      <c r="A6" s="8" t="s">
        <v>23</v>
      </c>
      <c r="B6" s="89">
        <f t="shared" si="1"/>
        <v>0</v>
      </c>
      <c r="C6" s="89">
        <f t="shared" si="1"/>
        <v>0</v>
      </c>
      <c r="D6" s="89">
        <f t="shared" si="1"/>
        <v>0</v>
      </c>
      <c r="E6" s="89">
        <f t="shared" si="1"/>
        <v>0</v>
      </c>
      <c r="F6" s="89">
        <f t="shared" si="1"/>
        <v>0</v>
      </c>
      <c r="G6" s="20">
        <f t="shared" si="1"/>
        <v>0</v>
      </c>
      <c r="H6"/>
      <c r="J6" s="3"/>
      <c r="O6" s="57"/>
      <c r="P6" s="57"/>
      <c r="Q6" s="63"/>
      <c r="R6" s="75" t="s">
        <v>8</v>
      </c>
      <c r="S6" s="76" t="s">
        <v>9</v>
      </c>
      <c r="T6" s="76" t="s">
        <v>7</v>
      </c>
      <c r="U6" s="63" t="s">
        <v>63</v>
      </c>
      <c r="V6" s="64"/>
      <c r="W6" s="64"/>
      <c r="X6" s="68"/>
      <c r="Y6" s="69"/>
      <c r="Z6" s="69"/>
      <c r="AA6" s="69"/>
      <c r="AB6" s="69"/>
    </row>
    <row r="7" spans="1:28" ht="15.75" x14ac:dyDescent="0.25">
      <c r="A7" s="8" t="s">
        <v>24</v>
      </c>
      <c r="B7" s="89">
        <f t="shared" si="1"/>
        <v>0</v>
      </c>
      <c r="C7" s="89">
        <f t="shared" si="1"/>
        <v>0</v>
      </c>
      <c r="D7" s="89">
        <f t="shared" si="1"/>
        <v>0</v>
      </c>
      <c r="E7" s="89">
        <f t="shared" si="1"/>
        <v>0</v>
      </c>
      <c r="F7" s="89">
        <f t="shared" si="1"/>
        <v>0</v>
      </c>
      <c r="G7" s="20">
        <f t="shared" si="1"/>
        <v>0</v>
      </c>
      <c r="H7"/>
      <c r="J7" s="3"/>
      <c r="O7" s="57"/>
      <c r="P7" s="57"/>
      <c r="Q7" s="63"/>
      <c r="R7" s="75" t="s">
        <v>10</v>
      </c>
      <c r="S7" s="76" t="s">
        <v>11</v>
      </c>
      <c r="T7" s="76" t="s">
        <v>6</v>
      </c>
      <c r="U7" s="63" t="s">
        <v>64</v>
      </c>
      <c r="V7" s="64"/>
      <c r="W7" s="64"/>
      <c r="X7" s="68"/>
      <c r="Y7" s="69"/>
      <c r="Z7" s="69"/>
      <c r="AA7" s="69"/>
      <c r="AB7" s="69"/>
    </row>
    <row r="8" spans="1:28" ht="15.75" x14ac:dyDescent="0.25">
      <c r="A8" s="8" t="s">
        <v>25</v>
      </c>
      <c r="B8" s="89">
        <f t="shared" si="1"/>
        <v>0</v>
      </c>
      <c r="C8" s="89">
        <f t="shared" si="1"/>
        <v>0</v>
      </c>
      <c r="D8" s="89">
        <f t="shared" si="1"/>
        <v>0</v>
      </c>
      <c r="E8" s="89">
        <f t="shared" si="1"/>
        <v>0</v>
      </c>
      <c r="F8" s="89">
        <f t="shared" si="1"/>
        <v>0</v>
      </c>
      <c r="G8" s="20">
        <f t="shared" si="1"/>
        <v>0</v>
      </c>
      <c r="H8"/>
      <c r="J8" s="3"/>
      <c r="O8" s="57"/>
      <c r="P8" s="57"/>
      <c r="Q8" s="63"/>
      <c r="R8" s="75" t="s">
        <v>12</v>
      </c>
      <c r="S8" s="76" t="s">
        <v>13</v>
      </c>
      <c r="T8" s="76"/>
      <c r="U8" s="63" t="s">
        <v>65</v>
      </c>
      <c r="V8" s="64"/>
      <c r="W8" s="64"/>
      <c r="X8" s="68"/>
      <c r="Y8" s="69"/>
      <c r="Z8" s="69"/>
      <c r="AA8" s="69"/>
      <c r="AB8" s="69"/>
    </row>
    <row r="9" spans="1:28" ht="15.75" x14ac:dyDescent="0.25">
      <c r="A9" s="8" t="s">
        <v>26</v>
      </c>
      <c r="B9" s="89">
        <f t="shared" si="1"/>
        <v>0</v>
      </c>
      <c r="C9" s="89">
        <f t="shared" si="1"/>
        <v>0</v>
      </c>
      <c r="D9" s="89">
        <f t="shared" si="1"/>
        <v>0</v>
      </c>
      <c r="E9" s="89">
        <f t="shared" si="1"/>
        <v>0</v>
      </c>
      <c r="F9" s="89">
        <f t="shared" si="1"/>
        <v>0</v>
      </c>
      <c r="G9" s="20">
        <f t="shared" si="1"/>
        <v>0</v>
      </c>
      <c r="H9"/>
      <c r="J9" s="3"/>
      <c r="O9" s="57"/>
      <c r="P9" s="57"/>
      <c r="Q9" s="63"/>
      <c r="R9" s="75" t="s">
        <v>14</v>
      </c>
      <c r="S9" s="76" t="s">
        <v>15</v>
      </c>
      <c r="T9" s="76"/>
      <c r="U9" s="64"/>
      <c r="V9" s="64"/>
      <c r="W9" s="64"/>
      <c r="X9" s="68"/>
      <c r="Y9" s="69"/>
      <c r="Z9" s="69"/>
      <c r="AA9" s="69"/>
      <c r="AB9" s="69"/>
    </row>
    <row r="10" spans="1:28" ht="15.75" x14ac:dyDescent="0.25">
      <c r="A10" s="8" t="s">
        <v>54</v>
      </c>
      <c r="B10" s="89">
        <f t="shared" si="1"/>
        <v>0</v>
      </c>
      <c r="C10" s="89">
        <f t="shared" si="1"/>
        <v>0</v>
      </c>
      <c r="D10" s="89">
        <f t="shared" si="1"/>
        <v>0</v>
      </c>
      <c r="E10" s="89">
        <f t="shared" si="1"/>
        <v>0</v>
      </c>
      <c r="F10" s="89">
        <f t="shared" si="1"/>
        <v>0</v>
      </c>
      <c r="G10" s="20">
        <f t="shared" si="1"/>
        <v>0</v>
      </c>
      <c r="H10"/>
      <c r="J10" s="3"/>
      <c r="O10" s="57"/>
      <c r="P10" s="57"/>
      <c r="Q10" s="63"/>
      <c r="R10" s="75" t="s">
        <v>16</v>
      </c>
      <c r="S10" s="75"/>
      <c r="T10" s="75"/>
      <c r="U10" s="64"/>
      <c r="V10" s="64"/>
      <c r="W10" s="64"/>
      <c r="X10" s="68"/>
      <c r="Y10" s="69"/>
      <c r="Z10" s="69"/>
      <c r="AA10" s="69"/>
      <c r="AB10" s="69"/>
    </row>
    <row r="11" spans="1:28" ht="15.75" x14ac:dyDescent="0.25">
      <c r="A11" s="36" t="s">
        <v>55</v>
      </c>
      <c r="B11" s="89">
        <f t="shared" si="1"/>
        <v>0</v>
      </c>
      <c r="C11" s="89">
        <f t="shared" si="1"/>
        <v>0</v>
      </c>
      <c r="D11" s="89">
        <f t="shared" si="1"/>
        <v>0</v>
      </c>
      <c r="E11" s="89">
        <f t="shared" si="1"/>
        <v>0</v>
      </c>
      <c r="F11" s="89">
        <f t="shared" si="1"/>
        <v>0</v>
      </c>
      <c r="G11" s="20">
        <f t="shared" si="1"/>
        <v>0</v>
      </c>
      <c r="H11"/>
      <c r="J11" s="3"/>
      <c r="O11" s="57"/>
      <c r="P11" s="57"/>
      <c r="Q11" s="63"/>
      <c r="R11" s="63"/>
      <c r="S11" s="64"/>
      <c r="T11" s="64"/>
      <c r="U11" s="64"/>
      <c r="V11" s="64"/>
      <c r="W11" s="64"/>
      <c r="X11" s="68"/>
      <c r="Y11" s="69"/>
      <c r="Z11" s="69"/>
      <c r="AA11" s="69"/>
      <c r="AB11" s="69"/>
    </row>
    <row r="12" spans="1:28" ht="15.75" x14ac:dyDescent="0.25">
      <c r="A12" s="8" t="s">
        <v>56</v>
      </c>
      <c r="B12" s="89">
        <f t="shared" si="1"/>
        <v>0</v>
      </c>
      <c r="C12" s="89">
        <f t="shared" si="1"/>
        <v>0</v>
      </c>
      <c r="D12" s="89">
        <f t="shared" si="1"/>
        <v>0</v>
      </c>
      <c r="E12" s="89">
        <f t="shared" si="1"/>
        <v>0</v>
      </c>
      <c r="F12" s="89">
        <f t="shared" si="1"/>
        <v>0</v>
      </c>
      <c r="G12" s="20">
        <f t="shared" si="1"/>
        <v>0</v>
      </c>
      <c r="H12"/>
      <c r="J12" s="3"/>
      <c r="O12" s="57"/>
      <c r="P12" s="57"/>
      <c r="Q12" s="63"/>
      <c r="R12" s="64"/>
      <c r="S12" s="64"/>
      <c r="T12" s="64"/>
      <c r="U12" s="64"/>
      <c r="V12" s="64"/>
      <c r="W12" s="64"/>
      <c r="X12" s="68"/>
      <c r="Y12" s="69"/>
      <c r="Z12" s="69"/>
      <c r="AA12" s="69"/>
      <c r="AB12" s="69"/>
    </row>
    <row r="13" spans="1:28" ht="16.5" thickBot="1" x14ac:dyDescent="0.3">
      <c r="A13" s="37" t="s">
        <v>27</v>
      </c>
      <c r="B13" s="90">
        <f t="shared" si="1"/>
        <v>0</v>
      </c>
      <c r="C13" s="93">
        <f t="shared" si="1"/>
        <v>0</v>
      </c>
      <c r="D13" s="90">
        <f t="shared" si="1"/>
        <v>0</v>
      </c>
      <c r="E13" s="90">
        <f t="shared" si="1"/>
        <v>0</v>
      </c>
      <c r="F13" s="90">
        <f t="shared" si="1"/>
        <v>0</v>
      </c>
      <c r="G13" s="21">
        <f t="shared" si="1"/>
        <v>0</v>
      </c>
      <c r="H13"/>
      <c r="J13" s="3"/>
      <c r="O13" s="57"/>
      <c r="P13" s="57"/>
      <c r="Q13" s="61"/>
      <c r="R13" s="66"/>
      <c r="S13" s="62"/>
      <c r="T13" s="66"/>
      <c r="U13" s="67"/>
      <c r="V13" s="66"/>
      <c r="W13" s="66"/>
      <c r="X13" s="68"/>
      <c r="Y13" s="69"/>
      <c r="Z13" s="69"/>
      <c r="AA13" s="69"/>
      <c r="AB13" s="69"/>
    </row>
    <row r="14" spans="1:28" ht="15.75" x14ac:dyDescent="0.25">
      <c r="A14" s="22" t="s">
        <v>28</v>
      </c>
      <c r="B14" s="92">
        <f t="shared" si="1"/>
        <v>0</v>
      </c>
      <c r="C14" s="91">
        <f t="shared" si="1"/>
        <v>0</v>
      </c>
      <c r="D14" s="91">
        <f t="shared" si="1"/>
        <v>0</v>
      </c>
      <c r="E14" s="91">
        <f t="shared" si="1"/>
        <v>0</v>
      </c>
      <c r="F14" s="91">
        <f t="shared" si="1"/>
        <v>0</v>
      </c>
      <c r="G14" s="23">
        <f t="shared" si="1"/>
        <v>0</v>
      </c>
      <c r="O14" s="57"/>
      <c r="P14" s="57"/>
      <c r="Q14" s="66"/>
      <c r="R14" s="66"/>
      <c r="S14" s="66"/>
      <c r="T14" s="62"/>
      <c r="U14" s="66"/>
      <c r="V14" s="66"/>
      <c r="W14" s="66"/>
      <c r="X14" s="68"/>
      <c r="Y14" s="69"/>
      <c r="Z14" s="69"/>
      <c r="AA14" s="69"/>
      <c r="AB14" s="69"/>
    </row>
    <row r="15" spans="1:28" ht="15.75" x14ac:dyDescent="0.25">
      <c r="O15" s="57"/>
      <c r="P15" s="57"/>
      <c r="Q15" s="58"/>
      <c r="R15" s="58"/>
      <c r="S15" s="58"/>
      <c r="T15" s="72"/>
      <c r="U15" s="66"/>
      <c r="V15" s="66"/>
      <c r="W15" s="66"/>
      <c r="X15" s="68"/>
      <c r="Y15" s="69"/>
      <c r="Z15" s="69"/>
      <c r="AA15" s="69"/>
      <c r="AB15" s="69"/>
    </row>
    <row r="16" spans="1:28" ht="15.75" x14ac:dyDescent="0.25">
      <c r="A16" s="2" t="s">
        <v>29</v>
      </c>
      <c r="B16" s="60"/>
      <c r="C16" s="14" t="s">
        <v>30</v>
      </c>
      <c r="E16" s="1" t="s">
        <v>31</v>
      </c>
      <c r="F16" s="150"/>
      <c r="G16" s="150"/>
      <c r="O16" s="57"/>
      <c r="P16" s="57"/>
      <c r="Q16" s="57"/>
      <c r="R16" s="58"/>
      <c r="S16" s="58"/>
      <c r="T16" s="58"/>
      <c r="U16" s="66"/>
      <c r="V16" s="66"/>
      <c r="W16" s="66"/>
      <c r="X16" s="58"/>
    </row>
    <row r="17" spans="1:34" ht="15.75" x14ac:dyDescent="0.25">
      <c r="A17" s="2"/>
      <c r="B17" s="60"/>
      <c r="C17" s="14"/>
      <c r="E17" s="1" t="s">
        <v>58</v>
      </c>
      <c r="F17" s="94"/>
      <c r="G17" s="59"/>
      <c r="O17" s="57"/>
      <c r="P17" s="57"/>
      <c r="Q17" s="57"/>
      <c r="R17" s="58"/>
      <c r="S17" s="58"/>
      <c r="T17" s="58"/>
      <c r="U17" s="68"/>
      <c r="V17" s="58"/>
      <c r="W17" s="58"/>
      <c r="X17" s="58"/>
    </row>
    <row r="18" spans="1:34" ht="30" x14ac:dyDescent="0.25">
      <c r="A18" s="1" t="s">
        <v>5</v>
      </c>
      <c r="B18" s="73"/>
      <c r="C18" s="18"/>
      <c r="E18" s="26" t="s">
        <v>121</v>
      </c>
      <c r="F18" s="42"/>
      <c r="G18" s="27" t="s">
        <v>120</v>
      </c>
      <c r="H18" s="28" t="str">
        <f>IFERROR(IF(H20&lt;0,"Anden offentlig støtte overstiger GUDP max tilskudsbeløb",IF(H20=F20,"",H20)),"")</f>
        <v/>
      </c>
      <c r="I18">
        <f>IF(F16="",0,IF(LEFT(F16,9)="Offentlig",B31*0.44,B24*0.3))</f>
        <v>0</v>
      </c>
      <c r="O18" s="24"/>
      <c r="P18" s="24"/>
      <c r="R18" s="25"/>
      <c r="S18" s="25"/>
      <c r="T18" s="25"/>
      <c r="U18" s="69"/>
    </row>
    <row r="19" spans="1:34" ht="30" x14ac:dyDescent="0.25">
      <c r="A19" s="1"/>
      <c r="B19" s="18"/>
      <c r="C19" s="18"/>
      <c r="E19" s="26" t="s">
        <v>122</v>
      </c>
      <c r="F19" s="87">
        <f>IFERROR(F18*B33,"")</f>
        <v>0</v>
      </c>
      <c r="G19" s="27" t="s">
        <v>123</v>
      </c>
      <c r="H19" s="88" t="str">
        <f>IFERROR(B33*H18,"")</f>
        <v/>
      </c>
      <c r="R19" s="34"/>
      <c r="S19" s="34"/>
      <c r="T19" s="34"/>
      <c r="AF19" s="25"/>
      <c r="AG19" s="25"/>
      <c r="AH19" s="25"/>
    </row>
    <row r="20" spans="1:34" x14ac:dyDescent="0.25">
      <c r="A20" s="1" t="s">
        <v>32</v>
      </c>
      <c r="B20" s="29" t="str">
        <f>IF(F16="","",IF(F16="Offentlig forsknings- og vidensformidlingsorganisation",0.44,IF(F16="Privat forsknings- og vidensformidlingsorganisation",0.44,0.3)))</f>
        <v/>
      </c>
      <c r="C20" s="1"/>
      <c r="D20" s="30"/>
      <c r="E20" s="30"/>
      <c r="F20" s="31">
        <f>F18</f>
        <v>0</v>
      </c>
      <c r="G20" s="32"/>
      <c r="H20" s="33" t="str">
        <f>IFERROR(IF(B33*(1-F20)-D34-F34&lt;0,F20-((B33*F20+F34+D34)-B33)/B33,""),"")</f>
        <v/>
      </c>
      <c r="R20" s="34"/>
      <c r="S20" s="34"/>
      <c r="T20" s="34"/>
      <c r="AF20" s="25"/>
      <c r="AG20" s="25"/>
      <c r="AH20" s="25"/>
    </row>
    <row r="21" spans="1:34" x14ac:dyDescent="0.25">
      <c r="A21" s="1" t="s">
        <v>33</v>
      </c>
      <c r="B21" s="86" t="str">
        <f>IF(F16="","",IF(OR(LEFT(F16,9)="Offentlig",LEFT(F16,6)="Privat"),SUM(B24:B26,B30)*0.44-B32,SUM(B24:B25)*0.3-B32))</f>
        <v/>
      </c>
      <c r="C21" s="1"/>
      <c r="D21" s="30"/>
      <c r="E21" s="30"/>
      <c r="F21" s="54"/>
      <c r="G21" s="55"/>
      <c r="H21" s="56"/>
      <c r="J21" s="41"/>
      <c r="R21" s="34"/>
      <c r="S21" s="34"/>
      <c r="T21" s="34"/>
      <c r="AF21" s="25"/>
      <c r="AG21" s="25"/>
      <c r="AH21" s="25"/>
    </row>
    <row r="22" spans="1:34" ht="15.75" thickBot="1" x14ac:dyDescent="0.3">
      <c r="D22" s="35"/>
      <c r="E22" s="35"/>
      <c r="F22" s="35"/>
      <c r="G22" s="35"/>
      <c r="H22" s="35"/>
      <c r="R22" s="34" t="s">
        <v>34</v>
      </c>
      <c r="S22" s="34" t="s">
        <v>35</v>
      </c>
      <c r="T22" s="34" t="s">
        <v>36</v>
      </c>
      <c r="AF22" s="25"/>
      <c r="AG22" s="25"/>
      <c r="AH22" s="25"/>
    </row>
    <row r="23" spans="1:34" ht="15.75" thickBot="1" x14ac:dyDescent="0.3">
      <c r="A23" s="3" t="str">
        <f>IF(B33&gt;0,"Ja","")</f>
        <v/>
      </c>
      <c r="B23" s="4" t="s">
        <v>19</v>
      </c>
      <c r="C23" s="5" t="s">
        <v>119</v>
      </c>
      <c r="D23" s="5" t="s">
        <v>20</v>
      </c>
      <c r="E23" s="5" t="s">
        <v>118</v>
      </c>
      <c r="F23" s="5" t="s">
        <v>21</v>
      </c>
      <c r="G23" s="6" t="s">
        <v>0</v>
      </c>
      <c r="H23"/>
      <c r="J23" s="3" t="s">
        <v>37</v>
      </c>
      <c r="L23" s="10"/>
      <c r="M23" s="10"/>
      <c r="N23" s="10"/>
      <c r="O23" s="10"/>
      <c r="P23" s="50" t="s">
        <v>57</v>
      </c>
      <c r="Q23" s="43"/>
      <c r="R23" s="34"/>
      <c r="S23" s="34"/>
      <c r="T23" s="34"/>
      <c r="AF23" s="25"/>
      <c r="AG23" s="25"/>
      <c r="AH23" s="25"/>
    </row>
    <row r="24" spans="1:34" ht="15.75" thickBot="1" x14ac:dyDescent="0.3">
      <c r="A24" s="7" t="s">
        <v>61</v>
      </c>
      <c r="B24" s="77"/>
      <c r="C24" s="78">
        <f>IFERROR(IF(H18="",IF(E24="",B24*F18,E24),IF(E24="",B24*H18,E24)),0)</f>
        <v>0</v>
      </c>
      <c r="D24" s="78">
        <f t="shared" ref="D24:D30" si="2">IFERROR(B24-C24,0)</f>
        <v>0</v>
      </c>
      <c r="E24" s="79"/>
      <c r="F24" s="79"/>
      <c r="G24" s="17"/>
      <c r="H24"/>
      <c r="I24">
        <f>IF($F$53&lt;&gt;"Offentlig forsknings- og vidensformidlingsorganisation",0,IF(B24="",0,B24))</f>
        <v>0</v>
      </c>
      <c r="J24" s="51"/>
      <c r="K24" s="9"/>
      <c r="L24" s="9"/>
      <c r="M24" s="9"/>
      <c r="N24" s="9"/>
      <c r="O24" s="44" t="str">
        <f>A24</f>
        <v>VIP</v>
      </c>
      <c r="P24" s="45" t="str">
        <f>IFERROR(C24/B24,"")</f>
        <v/>
      </c>
      <c r="Q24" s="43"/>
      <c r="R24" s="34">
        <f>IF(B24=0,0,B24*$F$18)</f>
        <v>0</v>
      </c>
      <c r="S24" s="34" t="str">
        <f>IFERROR(IF(NOT(ISNUMBER(H20)),"",IF(H18="Anden offentlig støtte overstiger GUDP max tilskudsbeløb",0,B24*H20)),0)</f>
        <v/>
      </c>
      <c r="T24" s="34">
        <f>IF(NOT(ISNUMBER(S24)),R24,IFERROR(IF(S24=0,0,S24),0))</f>
        <v>0</v>
      </c>
      <c r="AF24" s="25"/>
      <c r="AG24" s="25"/>
      <c r="AH24" s="25"/>
    </row>
    <row r="25" spans="1:34" x14ac:dyDescent="0.25">
      <c r="A25" s="70" t="s">
        <v>62</v>
      </c>
      <c r="B25" s="77"/>
      <c r="C25" s="78">
        <f>IFERROR(IF(H18="",IF(E25="",B25*F18,E25),IF(E25="",B25*H18,E25)),0)</f>
        <v>0</v>
      </c>
      <c r="D25" s="78">
        <f t="shared" si="2"/>
        <v>0</v>
      </c>
      <c r="E25" s="79"/>
      <c r="F25" s="79"/>
      <c r="G25" s="17"/>
      <c r="H25"/>
      <c r="J25" s="52"/>
      <c r="K25" s="10"/>
      <c r="L25" s="10"/>
      <c r="M25" s="10"/>
      <c r="N25" s="10"/>
      <c r="O25" s="44" t="str">
        <f>A25</f>
        <v>TAP</v>
      </c>
      <c r="P25" s="71" t="str">
        <f>IFERROR(C25/B25,"")</f>
        <v/>
      </c>
      <c r="Q25" s="43"/>
      <c r="R25" s="34"/>
      <c r="S25" s="34"/>
      <c r="T25" s="34"/>
      <c r="AF25" s="25"/>
      <c r="AG25" s="25"/>
      <c r="AH25" s="25"/>
    </row>
    <row r="26" spans="1:34" x14ac:dyDescent="0.25">
      <c r="A26" s="8" t="s">
        <v>23</v>
      </c>
      <c r="B26" s="77"/>
      <c r="C26" s="78">
        <f>IFERROR(IF(H18="",IF(E26="",B26*F18,E26),IF(E26="",B26*H18,E26)),0)</f>
        <v>0</v>
      </c>
      <c r="D26" s="78">
        <f t="shared" si="2"/>
        <v>0</v>
      </c>
      <c r="E26" s="79"/>
      <c r="F26" s="79"/>
      <c r="G26" s="17"/>
      <c r="H26"/>
      <c r="I26">
        <f t="shared" ref="I26:I33" si="3">IF($F$53&lt;&gt;"Offentlig forsknings- og vidensformidlingsorganisation",0,IF(B26="",0,B26))</f>
        <v>0</v>
      </c>
      <c r="J26" s="52"/>
      <c r="K26" s="10"/>
      <c r="L26" s="10"/>
      <c r="M26" s="10"/>
      <c r="N26" s="10"/>
      <c r="O26" s="46" t="str">
        <f t="shared" ref="O26:O34" si="4">A26</f>
        <v>Øvrige omkostninger</v>
      </c>
      <c r="P26" s="47" t="str">
        <f t="shared" ref="P26:P34" si="5">IFERROR(C26/B26,"")</f>
        <v/>
      </c>
      <c r="Q26" s="43"/>
      <c r="R26" s="34">
        <f t="shared" ref="R26:R34" si="6">IF(B26=0,0,B26*$F$18)</f>
        <v>0</v>
      </c>
      <c r="S26" s="34" t="str">
        <f>IFERROR(IF(NOT(ISNUMBER(H20)),"",IF(H18="Anden offentlig støtte overstiger GUDP max tilskudsbeløb",0,B26*H20)),0)</f>
        <v/>
      </c>
      <c r="T26" s="34">
        <f t="shared" ref="T26:T34" si="7">IF(NOT(ISNUMBER(S26)),R26,IFERROR(IF(S26=0,0,S26),0))</f>
        <v>0</v>
      </c>
      <c r="AF26" s="25"/>
      <c r="AG26" s="25"/>
      <c r="AH26" s="25"/>
    </row>
    <row r="27" spans="1:34" x14ac:dyDescent="0.25">
      <c r="A27" s="8" t="s">
        <v>24</v>
      </c>
      <c r="B27" s="77"/>
      <c r="C27" s="78">
        <f>IFERROR(IF(H18="",IF(E27="",B27*F18,E27),IF(E27="",B27*H18,E27)),0)</f>
        <v>0</v>
      </c>
      <c r="D27" s="78">
        <f t="shared" si="2"/>
        <v>0</v>
      </c>
      <c r="E27" s="79"/>
      <c r="F27" s="79"/>
      <c r="G27" s="17"/>
      <c r="H27"/>
      <c r="I27">
        <f t="shared" si="3"/>
        <v>0</v>
      </c>
      <c r="J27" s="52"/>
      <c r="K27" s="10"/>
      <c r="L27" s="10"/>
      <c r="M27" s="10"/>
      <c r="N27" s="10"/>
      <c r="O27" s="46" t="str">
        <f t="shared" si="4"/>
        <v>Apparatur/udstyr</v>
      </c>
      <c r="P27" s="47" t="str">
        <f t="shared" si="5"/>
        <v/>
      </c>
      <c r="Q27" s="43"/>
      <c r="R27" s="34">
        <f t="shared" si="6"/>
        <v>0</v>
      </c>
      <c r="S27" s="34" t="str">
        <f>IFERROR(IF(NOT(ISNUMBER(H20)),"",IF(H18="Anden offentlig støtte overstiger GUDP max tilskudsbeløb",0,B27*H20)),0)</f>
        <v/>
      </c>
      <c r="T27" s="34">
        <f t="shared" si="7"/>
        <v>0</v>
      </c>
      <c r="AF27" s="25"/>
      <c r="AG27" s="25"/>
      <c r="AH27" s="25"/>
    </row>
    <row r="28" spans="1:34" x14ac:dyDescent="0.25">
      <c r="A28" s="8" t="s">
        <v>25</v>
      </c>
      <c r="B28" s="77"/>
      <c r="C28" s="78">
        <f>IFERROR(IF(H18="",IF(E28="",B28*F18,E28),IF(E28="",B28*H18,E28)),0)</f>
        <v>0</v>
      </c>
      <c r="D28" s="78">
        <f t="shared" si="2"/>
        <v>0</v>
      </c>
      <c r="E28" s="79"/>
      <c r="F28" s="79"/>
      <c r="G28" s="17"/>
      <c r="H28"/>
      <c r="I28">
        <f t="shared" si="3"/>
        <v>0</v>
      </c>
      <c r="J28" s="52"/>
      <c r="K28" s="10"/>
      <c r="L28" s="10"/>
      <c r="M28" s="10"/>
      <c r="N28" s="10"/>
      <c r="O28" s="46" t="str">
        <f t="shared" si="4"/>
        <v>Scrap-værdi</v>
      </c>
      <c r="P28" s="47" t="str">
        <f t="shared" si="5"/>
        <v/>
      </c>
      <c r="Q28" s="43"/>
      <c r="R28" s="34">
        <f t="shared" si="6"/>
        <v>0</v>
      </c>
      <c r="S28" s="34" t="str">
        <f>IFERROR(IF(NOT(ISNUMBER(H20)),"",IF(H18="Anden offentlig støtte overstiger GUDP max tilskudsbeløb",0,B28*H20)),0)</f>
        <v/>
      </c>
      <c r="T28" s="34">
        <f t="shared" si="7"/>
        <v>0</v>
      </c>
      <c r="AF28" s="25"/>
      <c r="AG28" s="25"/>
      <c r="AH28" s="25"/>
    </row>
    <row r="29" spans="1:34" x14ac:dyDescent="0.25">
      <c r="A29" s="8" t="s">
        <v>26</v>
      </c>
      <c r="B29" s="77"/>
      <c r="C29" s="78">
        <f>IFERROR(IF(H18="",IF(E29="",B29*F18,E29),IF(E29="",B29*H18,E29)),0)</f>
        <v>0</v>
      </c>
      <c r="D29" s="78">
        <f t="shared" si="2"/>
        <v>0</v>
      </c>
      <c r="E29" s="79"/>
      <c r="F29" s="79"/>
      <c r="G29" s="17"/>
      <c r="H29"/>
      <c r="I29">
        <f t="shared" si="3"/>
        <v>0</v>
      </c>
      <c r="J29" s="52"/>
      <c r="K29" s="10"/>
      <c r="L29" s="10"/>
      <c r="M29" s="10"/>
      <c r="N29" s="10"/>
      <c r="O29" s="46" t="str">
        <f t="shared" si="4"/>
        <v>Evt. indtægter</v>
      </c>
      <c r="P29" s="47" t="str">
        <f t="shared" si="5"/>
        <v/>
      </c>
      <c r="Q29" s="43"/>
      <c r="R29" s="34">
        <f t="shared" si="6"/>
        <v>0</v>
      </c>
      <c r="S29" s="34" t="str">
        <f>IFERROR(IF(NOT(ISNUMBER(H20)),"",IF(H18="Anden offentlig støtte overstiger GUDP max tilskudsbeløb",0,B29*H20)),0)</f>
        <v/>
      </c>
      <c r="T29" s="34">
        <f t="shared" si="7"/>
        <v>0</v>
      </c>
      <c r="AF29" s="25"/>
      <c r="AG29" s="25"/>
      <c r="AH29" s="25"/>
    </row>
    <row r="30" spans="1:34" x14ac:dyDescent="0.25">
      <c r="A30" s="8" t="s">
        <v>54</v>
      </c>
      <c r="B30" s="77"/>
      <c r="C30" s="78">
        <f>IFERROR(IF(H18="",IF(E30="",B30*F18,E30),IF(E30="",B30*H18,E30)),0)</f>
        <v>0</v>
      </c>
      <c r="D30" s="78">
        <f t="shared" si="2"/>
        <v>0</v>
      </c>
      <c r="E30" s="79"/>
      <c r="F30" s="79"/>
      <c r="G30" s="17"/>
      <c r="H30"/>
      <c r="I30">
        <f t="shared" si="3"/>
        <v>0</v>
      </c>
      <c r="J30" s="52"/>
      <c r="K30" s="10"/>
      <c r="L30" s="10"/>
      <c r="M30" s="10"/>
      <c r="N30" s="10"/>
      <c r="O30" s="46" t="str">
        <f t="shared" si="4"/>
        <v>Andet</v>
      </c>
      <c r="P30" s="47" t="str">
        <f t="shared" si="5"/>
        <v/>
      </c>
      <c r="Q30" s="43"/>
      <c r="R30" s="34">
        <f t="shared" si="6"/>
        <v>0</v>
      </c>
      <c r="S30" s="34" t="str">
        <f>IFERROR(IF(NOT(ISNUMBER(H20)),"",IF(H18="Anden offentlig støtte overstiger GUDP max tilskudsbeløb",0,B30*H20)),0)</f>
        <v/>
      </c>
      <c r="T30" s="34">
        <f t="shared" si="7"/>
        <v>0</v>
      </c>
      <c r="AF30" s="25"/>
      <c r="AG30" s="25"/>
      <c r="AH30" s="25"/>
    </row>
    <row r="31" spans="1:34" ht="15.75" thickBot="1" x14ac:dyDescent="0.3">
      <c r="A31" s="36" t="s">
        <v>55</v>
      </c>
      <c r="B31" s="80">
        <f t="shared" ref="B31:G31" si="8">SUM(B24:B30)</f>
        <v>0</v>
      </c>
      <c r="C31" s="78">
        <f>SUM(C24:C30)</f>
        <v>0</v>
      </c>
      <c r="D31" s="78">
        <f t="shared" si="8"/>
        <v>0</v>
      </c>
      <c r="E31" s="78">
        <f t="shared" si="8"/>
        <v>0</v>
      </c>
      <c r="F31" s="78">
        <f t="shared" si="8"/>
        <v>0</v>
      </c>
      <c r="G31" s="12">
        <f t="shared" si="8"/>
        <v>0</v>
      </c>
      <c r="H31"/>
      <c r="I31">
        <f t="shared" si="3"/>
        <v>0</v>
      </c>
      <c r="J31" s="52"/>
      <c r="K31" s="10"/>
      <c r="L31" s="11"/>
      <c r="M31" s="11"/>
      <c r="N31" s="11"/>
      <c r="O31" s="46" t="str">
        <f t="shared" si="4"/>
        <v>I alt uden biddrag til fælles udgifter</v>
      </c>
      <c r="P31" s="47" t="str">
        <f t="shared" si="5"/>
        <v/>
      </c>
      <c r="Q31" s="43"/>
      <c r="R31" s="34">
        <f t="shared" si="6"/>
        <v>0</v>
      </c>
      <c r="S31" s="34" t="str">
        <f>IFERROR(IF(NOT(ISNUMBER(H20)),"",IF(H18="Anden offentlig støtte overstiger GUDP max tilskudsbeløb",0,B31*H20)),0)</f>
        <v/>
      </c>
      <c r="T31" s="34">
        <f t="shared" si="7"/>
        <v>0</v>
      </c>
      <c r="AF31" s="25"/>
      <c r="AG31" s="25"/>
      <c r="AH31" s="25"/>
    </row>
    <row r="32" spans="1:34" x14ac:dyDescent="0.25">
      <c r="A32" s="8" t="s">
        <v>56</v>
      </c>
      <c r="B32" s="77"/>
      <c r="C32" s="78">
        <f>IFERROR(IF(H18="",IF(E32="",B32*F18,E32),IF(E32="",B32*H18,E32)),0)</f>
        <v>0</v>
      </c>
      <c r="D32" s="78">
        <f>IFERROR(B32-C32,0)</f>
        <v>0</v>
      </c>
      <c r="E32" s="79"/>
      <c r="F32" s="79"/>
      <c r="G32" s="17"/>
      <c r="H32"/>
      <c r="I32">
        <f t="shared" si="3"/>
        <v>0</v>
      </c>
      <c r="J32" s="52"/>
      <c r="K32" s="10"/>
      <c r="L32" s="10"/>
      <c r="M32" s="10"/>
      <c r="N32" s="10"/>
      <c r="O32" s="46" t="str">
        <f t="shared" si="4"/>
        <v>Biddrag til fælles udgifter</v>
      </c>
      <c r="P32" s="47" t="str">
        <f t="shared" si="5"/>
        <v/>
      </c>
      <c r="Q32" s="43"/>
      <c r="R32" s="34">
        <f t="shared" si="6"/>
        <v>0</v>
      </c>
      <c r="S32" s="34" t="str">
        <f>IFERROR(IF(NOT(ISNUMBER(H20)),"",IF(H18="Anden offentlig støtte overstiger GUDP max tilskudsbeløb",0,B32*H20)),0)</f>
        <v/>
      </c>
      <c r="T32" s="34">
        <f t="shared" si="7"/>
        <v>0</v>
      </c>
      <c r="AF32" s="25"/>
      <c r="AG32" s="25"/>
      <c r="AH32" s="25"/>
    </row>
    <row r="33" spans="1:34" ht="15.75" thickBot="1" x14ac:dyDescent="0.3">
      <c r="A33" s="37" t="s">
        <v>27</v>
      </c>
      <c r="B33" s="81">
        <f>SUM(B24:B30)+B32</f>
        <v>0</v>
      </c>
      <c r="C33" s="82">
        <f>SUM(C24:C30)+C32</f>
        <v>0</v>
      </c>
      <c r="D33" s="82">
        <f>IF(SUM(D24:D30)+D32-SUM(D34:F34)&lt;=0,0,SUM(D24:D30)+D32-SUM(D34:F34))</f>
        <v>0</v>
      </c>
      <c r="E33" s="82">
        <f>SUM(E31,E32)</f>
        <v>0</v>
      </c>
      <c r="F33" s="82">
        <f>SUM(F31,F32)</f>
        <v>0</v>
      </c>
      <c r="G33" s="13">
        <f>SUM(G24:G30)+G32</f>
        <v>0</v>
      </c>
      <c r="H33"/>
      <c r="I33">
        <f t="shared" si="3"/>
        <v>0</v>
      </c>
      <c r="J33" s="52"/>
      <c r="K33" s="10"/>
      <c r="L33" s="10"/>
      <c r="M33" s="10"/>
      <c r="N33" s="10"/>
      <c r="O33" s="46" t="str">
        <f t="shared" si="4"/>
        <v>I alt</v>
      </c>
      <c r="P33" s="47" t="str">
        <f t="shared" si="5"/>
        <v/>
      </c>
      <c r="R33" s="34">
        <f t="shared" si="6"/>
        <v>0</v>
      </c>
      <c r="S33" s="34" t="str">
        <f>IFERROR(IF(NOT(ISNUMBER(H20)),"",IF(H18="Anden offentlig støtte overstiger GUDP max tilskudsbeløb",0,B33*H20)),0)</f>
        <v/>
      </c>
      <c r="T33" s="34">
        <f t="shared" si="7"/>
        <v>0</v>
      </c>
      <c r="AF33" s="25"/>
      <c r="AG33" s="25"/>
      <c r="AH33" s="25"/>
    </row>
    <row r="34" spans="1:34" ht="15.75" thickBot="1" x14ac:dyDescent="0.3">
      <c r="A34" s="38" t="s">
        <v>28</v>
      </c>
      <c r="B34" s="83">
        <f>IF(ISBLANK(F34),"",B33)</f>
        <v>0</v>
      </c>
      <c r="C34" s="84">
        <f>IF(ISBLANK(F34),"",C33)</f>
        <v>0</v>
      </c>
      <c r="D34" s="85"/>
      <c r="E34" s="84"/>
      <c r="F34" s="84">
        <f>F33</f>
        <v>0</v>
      </c>
      <c r="G34" s="39">
        <f>IF(ISBLANK(F34),"",G33)</f>
        <v>0</v>
      </c>
      <c r="H34"/>
      <c r="J34" s="53"/>
      <c r="K34" s="11"/>
      <c r="L34" s="11"/>
      <c r="M34" s="11"/>
      <c r="N34" s="11"/>
      <c r="O34" s="48" t="str">
        <f t="shared" si="4"/>
        <v>Finansiering i alt</v>
      </c>
      <c r="P34" s="49" t="str">
        <f t="shared" si="5"/>
        <v/>
      </c>
      <c r="R34" s="34">
        <f t="shared" si="6"/>
        <v>0</v>
      </c>
      <c r="S34" s="34" t="str">
        <f>IFERROR(IF(NOT(ISNUMBER(H20)),"",IF(H18="Anden offentlig støtte overstiger GUDP max tilskudsbeløb",0,B34*H20)),0)</f>
        <v/>
      </c>
      <c r="T34" s="34">
        <f t="shared" si="7"/>
        <v>0</v>
      </c>
      <c r="AF34" s="25"/>
      <c r="AG34" s="25"/>
      <c r="AH34" s="25"/>
    </row>
    <row r="35" spans="1:34" x14ac:dyDescent="0.25">
      <c r="B35" s="35">
        <f>IF(NOT(ISNUMBER(B34)),B33,IF(B34=B33,B33,B34))</f>
        <v>0</v>
      </c>
      <c r="C35" s="35">
        <f>IF(NOT(ISNUMBER(C34)),C33,IF(C34=C33,C33,C34))</f>
        <v>0</v>
      </c>
      <c r="D35" s="35">
        <f>IF(NOT(ISNUMBER(D34)),D33,IF(D34=D33,D33,D34))</f>
        <v>0</v>
      </c>
      <c r="E35" s="35"/>
      <c r="F35" s="35">
        <f>IF(NOT(ISNUMBER(F34)),F33,IF(F34=F33,F33,F34))</f>
        <v>0</v>
      </c>
      <c r="AF35" s="25"/>
      <c r="AG35" s="25"/>
      <c r="AH35" s="25"/>
    </row>
    <row r="36" spans="1:34" ht="15.75" x14ac:dyDescent="0.25">
      <c r="A36" s="2" t="s">
        <v>29</v>
      </c>
      <c r="B36" s="60"/>
      <c r="C36" s="14" t="s">
        <v>1</v>
      </c>
      <c r="E36" s="1" t="s">
        <v>31</v>
      </c>
      <c r="F36" s="150"/>
      <c r="G36" s="150"/>
      <c r="O36" s="57"/>
      <c r="P36" s="57"/>
      <c r="Q36" s="57"/>
      <c r="R36" s="58"/>
      <c r="S36" s="58"/>
      <c r="T36" s="58"/>
      <c r="U36" s="66"/>
      <c r="V36" s="66"/>
      <c r="W36" s="66"/>
      <c r="X36" s="58"/>
    </row>
    <row r="37" spans="1:34" ht="15.75" x14ac:dyDescent="0.25">
      <c r="A37" s="2"/>
      <c r="B37" s="60"/>
      <c r="C37" s="14"/>
      <c r="E37" s="1" t="s">
        <v>58</v>
      </c>
      <c r="F37" s="95" t="str">
        <f>IF(ISBLANK($F$17),"",$F$17)</f>
        <v/>
      </c>
      <c r="G37" s="59"/>
      <c r="O37" s="57"/>
      <c r="P37" s="57"/>
      <c r="Q37" s="57"/>
      <c r="R37" s="58"/>
      <c r="S37" s="58"/>
      <c r="T37" s="58"/>
      <c r="U37" s="68"/>
      <c r="V37" s="58"/>
      <c r="W37" s="58"/>
      <c r="X37" s="58"/>
    </row>
    <row r="38" spans="1:34" ht="30" x14ac:dyDescent="0.25">
      <c r="A38" s="1" t="s">
        <v>5</v>
      </c>
      <c r="B38" s="73"/>
      <c r="C38" s="18"/>
      <c r="E38" s="26" t="s">
        <v>121</v>
      </c>
      <c r="F38" s="42"/>
      <c r="G38" s="27" t="s">
        <v>120</v>
      </c>
      <c r="H38" s="28" t="str">
        <f>IFERROR(IF(H40&lt;0,"Anden offentlig støtte overstiger GUDP max tilskudsbeløb",IF(H40=F40,"",H40)),"")</f>
        <v/>
      </c>
      <c r="I38">
        <f>IF(F36="",0,IF(LEFT(F36,9)="Offentlig",B51*0.44,B44*0.3))</f>
        <v>0</v>
      </c>
      <c r="O38" s="24"/>
      <c r="P38" s="24"/>
      <c r="R38" s="25"/>
      <c r="S38" s="25"/>
      <c r="T38" s="25"/>
      <c r="U38" s="69"/>
    </row>
    <row r="39" spans="1:34" ht="30" x14ac:dyDescent="0.25">
      <c r="A39" s="1"/>
      <c r="B39" s="18"/>
      <c r="C39" s="18"/>
      <c r="E39" s="26" t="s">
        <v>122</v>
      </c>
      <c r="F39" s="87">
        <f>IFERROR(F38*B53,"")</f>
        <v>0</v>
      </c>
      <c r="G39" s="27" t="s">
        <v>123</v>
      </c>
      <c r="H39" s="88" t="str">
        <f>IFERROR(B53*H38,"")</f>
        <v/>
      </c>
      <c r="R39" s="34"/>
      <c r="S39" s="34"/>
      <c r="T39" s="34"/>
      <c r="AF39" s="25"/>
      <c r="AG39" s="25"/>
      <c r="AH39" s="25"/>
    </row>
    <row r="40" spans="1:34" x14ac:dyDescent="0.25">
      <c r="A40" s="1" t="s">
        <v>32</v>
      </c>
      <c r="B40" s="29" t="str">
        <f>IF(F36="","",IF(F36="Offentlig forsknings- og vidensformidlingsorganisation",0.44,IF(F36="Privat forsknings- og vidensformidlingsorganisation",0.44,0.3)))</f>
        <v/>
      </c>
      <c r="C40" s="1"/>
      <c r="D40" s="30"/>
      <c r="E40" s="30"/>
      <c r="F40" s="31">
        <f>F38</f>
        <v>0</v>
      </c>
      <c r="G40" s="32"/>
      <c r="H40" s="33" t="str">
        <f>IFERROR(IF(B53*(1-F40)-D54-F54&lt;0,F40-((B53*F40+F54+D54)-B53)/B53,""),"")</f>
        <v/>
      </c>
      <c r="R40" s="34"/>
      <c r="S40" s="34"/>
      <c r="T40" s="34"/>
      <c r="AF40" s="25"/>
      <c r="AG40" s="25"/>
      <c r="AH40" s="25"/>
    </row>
    <row r="41" spans="1:34" x14ac:dyDescent="0.25">
      <c r="A41" s="1" t="s">
        <v>33</v>
      </c>
      <c r="B41" s="86" t="str">
        <f>IF(F36="","",IF(OR(LEFT(F36,9)="Offentlig",LEFT(F36,6)="Privat"),SUM(B44:B46,B50)*0.44-B52,SUM(B44:B45)*0.3-B52))</f>
        <v/>
      </c>
      <c r="C41" s="1"/>
      <c r="D41" s="30"/>
      <c r="E41" s="30"/>
      <c r="F41" s="54"/>
      <c r="G41" s="55"/>
      <c r="H41" s="56"/>
      <c r="J41" s="41"/>
      <c r="R41" s="34"/>
      <c r="S41" s="34"/>
      <c r="T41" s="34"/>
      <c r="AF41" s="25"/>
      <c r="AG41" s="25"/>
      <c r="AH41" s="25"/>
    </row>
    <row r="42" spans="1:34" ht="15.75" thickBot="1" x14ac:dyDescent="0.3">
      <c r="D42" s="35"/>
      <c r="E42" s="35"/>
      <c r="F42" s="35"/>
      <c r="G42" s="35"/>
      <c r="H42" s="35"/>
      <c r="R42" s="34" t="s">
        <v>34</v>
      </c>
      <c r="S42" s="34" t="s">
        <v>35</v>
      </c>
      <c r="T42" s="34" t="s">
        <v>36</v>
      </c>
      <c r="AF42" s="25"/>
      <c r="AG42" s="25"/>
      <c r="AH42" s="25"/>
    </row>
    <row r="43" spans="1:34" ht="15.75" thickBot="1" x14ac:dyDescent="0.3">
      <c r="A43" s="3" t="str">
        <f>IF(B53&gt;0,"Ja","")</f>
        <v/>
      </c>
      <c r="B43" s="4" t="s">
        <v>19</v>
      </c>
      <c r="C43" s="5" t="s">
        <v>119</v>
      </c>
      <c r="D43" s="5" t="s">
        <v>20</v>
      </c>
      <c r="E43" s="5" t="s">
        <v>118</v>
      </c>
      <c r="F43" s="5" t="s">
        <v>21</v>
      </c>
      <c r="G43" s="6" t="s">
        <v>0</v>
      </c>
      <c r="H43"/>
      <c r="J43" s="3" t="s">
        <v>37</v>
      </c>
      <c r="L43" s="10"/>
      <c r="M43" s="10"/>
      <c r="N43" s="10"/>
      <c r="O43" s="10"/>
      <c r="P43" s="50" t="s">
        <v>57</v>
      </c>
      <c r="Q43" s="43"/>
      <c r="R43" s="34"/>
      <c r="S43" s="34"/>
      <c r="T43" s="34"/>
      <c r="AF43" s="25"/>
      <c r="AG43" s="25"/>
      <c r="AH43" s="25"/>
    </row>
    <row r="44" spans="1:34" ht="15.75" thickBot="1" x14ac:dyDescent="0.3">
      <c r="A44" s="7" t="s">
        <v>61</v>
      </c>
      <c r="B44" s="77"/>
      <c r="C44" s="78">
        <f>IFERROR(IF(H38="",IF(E44="",B44*F38,E44),IF(E44="",B44*H38,E44)),0)</f>
        <v>0</v>
      </c>
      <c r="D44" s="78">
        <f t="shared" ref="D44:D50" si="9">IFERROR(B44-C44,0)</f>
        <v>0</v>
      </c>
      <c r="E44" s="79"/>
      <c r="F44" s="79"/>
      <c r="G44" s="17"/>
      <c r="H44"/>
      <c r="I44">
        <f>IF($F$53&lt;&gt;"Offentlig forsknings- og vidensformidlingsorganisation",0,IF(B44="",0,B44))</f>
        <v>0</v>
      </c>
      <c r="J44" s="51"/>
      <c r="K44" s="9"/>
      <c r="L44" s="9"/>
      <c r="M44" s="9"/>
      <c r="N44" s="9"/>
      <c r="O44" s="44" t="str">
        <f>A44</f>
        <v>VIP</v>
      </c>
      <c r="P44" s="45" t="str">
        <f>IFERROR(C44/B44,"")</f>
        <v/>
      </c>
      <c r="Q44" s="43"/>
      <c r="R44" s="34">
        <f>IF(B44=0,0,B44*$F$18)</f>
        <v>0</v>
      </c>
      <c r="S44" s="34" t="str">
        <f>IFERROR(IF(NOT(ISNUMBER(H40)),"",IF(H38="Anden offentlig støtte overstiger GUDP max tilskudsbeløb",0,B44*H40)),0)</f>
        <v/>
      </c>
      <c r="T44" s="34">
        <f>IF(NOT(ISNUMBER(S44)),R44,IFERROR(IF(S44=0,0,S44),0))</f>
        <v>0</v>
      </c>
      <c r="AF44" s="25"/>
      <c r="AG44" s="25"/>
      <c r="AH44" s="25"/>
    </row>
    <row r="45" spans="1:34" x14ac:dyDescent="0.25">
      <c r="A45" s="70" t="s">
        <v>62</v>
      </c>
      <c r="B45" s="77"/>
      <c r="C45" s="78">
        <f>IFERROR(IF(H38="",IF(E45="",B45*F38,E45),IF(E45="",B45*H38,E45)),0)</f>
        <v>0</v>
      </c>
      <c r="D45" s="78">
        <f t="shared" si="9"/>
        <v>0</v>
      </c>
      <c r="E45" s="79"/>
      <c r="F45" s="79"/>
      <c r="G45" s="17"/>
      <c r="H45"/>
      <c r="J45" s="52"/>
      <c r="K45" s="10"/>
      <c r="L45" s="10"/>
      <c r="M45" s="10"/>
      <c r="N45" s="10"/>
      <c r="O45" s="44" t="str">
        <f>A45</f>
        <v>TAP</v>
      </c>
      <c r="P45" s="71" t="str">
        <f>IFERROR(C45/B45,"")</f>
        <v/>
      </c>
      <c r="Q45" s="43"/>
      <c r="R45" s="34"/>
      <c r="S45" s="34"/>
      <c r="T45" s="34"/>
      <c r="AF45" s="25"/>
      <c r="AG45" s="25"/>
      <c r="AH45" s="25"/>
    </row>
    <row r="46" spans="1:34" x14ac:dyDescent="0.25">
      <c r="A46" s="8" t="s">
        <v>23</v>
      </c>
      <c r="B46" s="77"/>
      <c r="C46" s="78">
        <f>IFERROR(IF(H38="",IF(E46="",B46*F38,E46),IF(E46="",B46*H38,E46)),0)</f>
        <v>0</v>
      </c>
      <c r="D46" s="78">
        <f t="shared" si="9"/>
        <v>0</v>
      </c>
      <c r="E46" s="79"/>
      <c r="F46" s="79"/>
      <c r="G46" s="17"/>
      <c r="H46"/>
      <c r="I46">
        <f t="shared" ref="I46:I53" si="10">IF($F$53&lt;&gt;"Offentlig forsknings- og vidensformidlingsorganisation",0,IF(B46="",0,B46))</f>
        <v>0</v>
      </c>
      <c r="J46" s="52"/>
      <c r="K46" s="10"/>
      <c r="L46" s="10"/>
      <c r="M46" s="10"/>
      <c r="N46" s="10"/>
      <c r="O46" s="46" t="str">
        <f t="shared" ref="O46:O54" si="11">A46</f>
        <v>Øvrige omkostninger</v>
      </c>
      <c r="P46" s="47" t="str">
        <f t="shared" ref="P46:P54" si="12">IFERROR(C46/B46,"")</f>
        <v/>
      </c>
      <c r="Q46" s="43"/>
      <c r="R46" s="34">
        <f t="shared" ref="R46:R54" si="13">IF(B46=0,0,B46*$F$18)</f>
        <v>0</v>
      </c>
      <c r="S46" s="34" t="str">
        <f>IFERROR(IF(NOT(ISNUMBER(H40)),"",IF(H38="Anden offentlig støtte overstiger GUDP max tilskudsbeløb",0,B46*H40)),0)</f>
        <v/>
      </c>
      <c r="T46" s="34">
        <f t="shared" ref="T46:T54" si="14">IF(NOT(ISNUMBER(S46)),R46,IFERROR(IF(S46=0,0,S46),0))</f>
        <v>0</v>
      </c>
      <c r="AF46" s="25"/>
      <c r="AG46" s="25"/>
      <c r="AH46" s="25"/>
    </row>
    <row r="47" spans="1:34" x14ac:dyDescent="0.25">
      <c r="A47" s="8" t="s">
        <v>24</v>
      </c>
      <c r="B47" s="77"/>
      <c r="C47" s="78">
        <f>IFERROR(IF(H38="",IF(E47="",B47*F38,E47),IF(E47="",B47*H38,E47)),0)</f>
        <v>0</v>
      </c>
      <c r="D47" s="78">
        <f t="shared" si="9"/>
        <v>0</v>
      </c>
      <c r="E47" s="79"/>
      <c r="F47" s="79"/>
      <c r="G47" s="17"/>
      <c r="H47"/>
      <c r="I47">
        <f t="shared" si="10"/>
        <v>0</v>
      </c>
      <c r="J47" s="52"/>
      <c r="K47" s="10"/>
      <c r="L47" s="10"/>
      <c r="M47" s="10"/>
      <c r="N47" s="10"/>
      <c r="O47" s="46" t="str">
        <f t="shared" si="11"/>
        <v>Apparatur/udstyr</v>
      </c>
      <c r="P47" s="47" t="str">
        <f t="shared" si="12"/>
        <v/>
      </c>
      <c r="Q47" s="43"/>
      <c r="R47" s="34">
        <f t="shared" si="13"/>
        <v>0</v>
      </c>
      <c r="S47" s="34" t="str">
        <f>IFERROR(IF(NOT(ISNUMBER(H40)),"",IF(H38="Anden offentlig støtte overstiger GUDP max tilskudsbeløb",0,B47*H40)),0)</f>
        <v/>
      </c>
      <c r="T47" s="34">
        <f t="shared" si="14"/>
        <v>0</v>
      </c>
      <c r="AF47" s="25"/>
      <c r="AG47" s="25"/>
      <c r="AH47" s="25"/>
    </row>
    <row r="48" spans="1:34" x14ac:dyDescent="0.25">
      <c r="A48" s="8" t="s">
        <v>25</v>
      </c>
      <c r="B48" s="77"/>
      <c r="C48" s="78">
        <f>IFERROR(IF(H38="",IF(E48="",B48*F38,E48),IF(E48="",B48*H38,E48)),0)</f>
        <v>0</v>
      </c>
      <c r="D48" s="78">
        <f t="shared" si="9"/>
        <v>0</v>
      </c>
      <c r="E48" s="79"/>
      <c r="F48" s="79"/>
      <c r="G48" s="17"/>
      <c r="H48"/>
      <c r="I48">
        <f t="shared" si="10"/>
        <v>0</v>
      </c>
      <c r="J48" s="52"/>
      <c r="K48" s="10"/>
      <c r="L48" s="10"/>
      <c r="M48" s="10"/>
      <c r="N48" s="10"/>
      <c r="O48" s="46" t="str">
        <f t="shared" si="11"/>
        <v>Scrap-værdi</v>
      </c>
      <c r="P48" s="47" t="str">
        <f t="shared" si="12"/>
        <v/>
      </c>
      <c r="Q48" s="43"/>
      <c r="R48" s="34">
        <f t="shared" si="13"/>
        <v>0</v>
      </c>
      <c r="S48" s="34" t="str">
        <f>IFERROR(IF(NOT(ISNUMBER(H40)),"",IF(H38="Anden offentlig støtte overstiger GUDP max tilskudsbeløb",0,B48*H40)),0)</f>
        <v/>
      </c>
      <c r="T48" s="34">
        <f t="shared" si="14"/>
        <v>0</v>
      </c>
      <c r="AF48" s="25"/>
      <c r="AG48" s="25"/>
      <c r="AH48" s="25"/>
    </row>
    <row r="49" spans="1:34" x14ac:dyDescent="0.25">
      <c r="A49" s="8" t="s">
        <v>26</v>
      </c>
      <c r="B49" s="77"/>
      <c r="C49" s="78">
        <f>IFERROR(IF(H38="",IF(E49="",B49*F38,E49),IF(E49="",B49*H38,E49)),0)</f>
        <v>0</v>
      </c>
      <c r="D49" s="78">
        <f t="shared" si="9"/>
        <v>0</v>
      </c>
      <c r="E49" s="79"/>
      <c r="F49" s="79"/>
      <c r="G49" s="17"/>
      <c r="H49"/>
      <c r="I49">
        <f t="shared" si="10"/>
        <v>0</v>
      </c>
      <c r="J49" s="52"/>
      <c r="K49" s="10"/>
      <c r="L49" s="10"/>
      <c r="M49" s="10"/>
      <c r="N49" s="10"/>
      <c r="O49" s="46" t="str">
        <f t="shared" si="11"/>
        <v>Evt. indtægter</v>
      </c>
      <c r="P49" s="47" t="str">
        <f t="shared" si="12"/>
        <v/>
      </c>
      <c r="Q49" s="43"/>
      <c r="R49" s="34">
        <f t="shared" si="13"/>
        <v>0</v>
      </c>
      <c r="S49" s="34" t="str">
        <f>IFERROR(IF(NOT(ISNUMBER(H40)),"",IF(H38="Anden offentlig støtte overstiger GUDP max tilskudsbeløb",0,B49*H40)),0)</f>
        <v/>
      </c>
      <c r="T49" s="34">
        <f t="shared" si="14"/>
        <v>0</v>
      </c>
      <c r="AF49" s="25"/>
      <c r="AG49" s="25"/>
      <c r="AH49" s="25"/>
    </row>
    <row r="50" spans="1:34" x14ac:dyDescent="0.25">
      <c r="A50" s="8" t="s">
        <v>54</v>
      </c>
      <c r="B50" s="77"/>
      <c r="C50" s="78">
        <f>IFERROR(IF(H38="",IF(E50="",B50*F38,E50),IF(E50="",B50*H38,E50)),0)</f>
        <v>0</v>
      </c>
      <c r="D50" s="78">
        <f t="shared" si="9"/>
        <v>0</v>
      </c>
      <c r="E50" s="79"/>
      <c r="F50" s="79"/>
      <c r="G50" s="17"/>
      <c r="H50"/>
      <c r="I50">
        <f t="shared" si="10"/>
        <v>0</v>
      </c>
      <c r="J50" s="52"/>
      <c r="K50" s="10"/>
      <c r="L50" s="10"/>
      <c r="M50" s="10"/>
      <c r="N50" s="10"/>
      <c r="O50" s="46" t="str">
        <f t="shared" si="11"/>
        <v>Andet</v>
      </c>
      <c r="P50" s="47" t="str">
        <f t="shared" si="12"/>
        <v/>
      </c>
      <c r="Q50" s="43"/>
      <c r="R50" s="34">
        <f t="shared" si="13"/>
        <v>0</v>
      </c>
      <c r="S50" s="34" t="str">
        <f>IFERROR(IF(NOT(ISNUMBER(H40)),"",IF(H38="Anden offentlig støtte overstiger GUDP max tilskudsbeløb",0,B50*H40)),0)</f>
        <v/>
      </c>
      <c r="T50" s="34">
        <f t="shared" si="14"/>
        <v>0</v>
      </c>
      <c r="AF50" s="25"/>
      <c r="AG50" s="25"/>
      <c r="AH50" s="25"/>
    </row>
    <row r="51" spans="1:34" ht="15.75" thickBot="1" x14ac:dyDescent="0.3">
      <c r="A51" s="36" t="s">
        <v>55</v>
      </c>
      <c r="B51" s="80">
        <f t="shared" ref="B51" si="15">SUM(B44:B50)</f>
        <v>0</v>
      </c>
      <c r="C51" s="78">
        <f>SUM(C44:C50)</f>
        <v>0</v>
      </c>
      <c r="D51" s="78">
        <f t="shared" ref="D51:G51" si="16">SUM(D44:D50)</f>
        <v>0</v>
      </c>
      <c r="E51" s="78">
        <f t="shared" si="16"/>
        <v>0</v>
      </c>
      <c r="F51" s="78">
        <f t="shared" si="16"/>
        <v>0</v>
      </c>
      <c r="G51" s="12">
        <f t="shared" si="16"/>
        <v>0</v>
      </c>
      <c r="H51"/>
      <c r="I51">
        <f t="shared" si="10"/>
        <v>0</v>
      </c>
      <c r="J51" s="52"/>
      <c r="K51" s="10"/>
      <c r="L51" s="11"/>
      <c r="M51" s="11"/>
      <c r="N51" s="11"/>
      <c r="O51" s="46" t="str">
        <f t="shared" si="11"/>
        <v>I alt uden biddrag til fælles udgifter</v>
      </c>
      <c r="P51" s="47" t="str">
        <f t="shared" si="12"/>
        <v/>
      </c>
      <c r="Q51" s="43"/>
      <c r="R51" s="34">
        <f t="shared" si="13"/>
        <v>0</v>
      </c>
      <c r="S51" s="34" t="str">
        <f>IFERROR(IF(NOT(ISNUMBER(H40)),"",IF(H38="Anden offentlig støtte overstiger GUDP max tilskudsbeløb",0,B51*H40)),0)</f>
        <v/>
      </c>
      <c r="T51" s="34">
        <f t="shared" si="14"/>
        <v>0</v>
      </c>
      <c r="AF51" s="25"/>
      <c r="AG51" s="25"/>
      <c r="AH51" s="25"/>
    </row>
    <row r="52" spans="1:34" x14ac:dyDescent="0.25">
      <c r="A52" s="8" t="s">
        <v>56</v>
      </c>
      <c r="B52" s="77"/>
      <c r="C52" s="78">
        <f>IFERROR(IF(H38="",IF(E52="",B52*F38,E52),IF(E52="",B52*H38,E52)),0)</f>
        <v>0</v>
      </c>
      <c r="D52" s="78">
        <f>IFERROR(B52-C52,0)</f>
        <v>0</v>
      </c>
      <c r="E52" s="79"/>
      <c r="F52" s="79"/>
      <c r="G52" s="17"/>
      <c r="H52"/>
      <c r="I52">
        <f t="shared" si="10"/>
        <v>0</v>
      </c>
      <c r="J52" s="52"/>
      <c r="K52" s="10"/>
      <c r="L52" s="10"/>
      <c r="M52" s="10"/>
      <c r="N52" s="10"/>
      <c r="O52" s="46" t="str">
        <f t="shared" si="11"/>
        <v>Biddrag til fælles udgifter</v>
      </c>
      <c r="P52" s="47" t="str">
        <f t="shared" si="12"/>
        <v/>
      </c>
      <c r="Q52" s="43"/>
      <c r="R52" s="34">
        <f t="shared" si="13"/>
        <v>0</v>
      </c>
      <c r="S52" s="34" t="str">
        <f>IFERROR(IF(NOT(ISNUMBER(H40)),"",IF(H38="Anden offentlig støtte overstiger GUDP max tilskudsbeløb",0,B52*H40)),0)</f>
        <v/>
      </c>
      <c r="T52" s="34">
        <f t="shared" si="14"/>
        <v>0</v>
      </c>
      <c r="AF52" s="25"/>
      <c r="AG52" s="25"/>
      <c r="AH52" s="25"/>
    </row>
    <row r="53" spans="1:34" ht="15.75" thickBot="1" x14ac:dyDescent="0.3">
      <c r="A53" s="37" t="s">
        <v>27</v>
      </c>
      <c r="B53" s="81">
        <f>SUM(B44:B50)+B52</f>
        <v>0</v>
      </c>
      <c r="C53" s="82">
        <f>SUM(C44:C50)+C52</f>
        <v>0</v>
      </c>
      <c r="D53" s="82">
        <f>IF(SUM(D44:D50)+D52-SUM(D54:F54)&lt;=0,0,SUM(D44:D50)+D52-SUM(D54:F54))</f>
        <v>0</v>
      </c>
      <c r="E53" s="82">
        <f>SUM(E51,E52)</f>
        <v>0</v>
      </c>
      <c r="F53" s="82">
        <f>SUM(F51,F52)</f>
        <v>0</v>
      </c>
      <c r="G53" s="13">
        <f>SUM(G44:G50)+G52</f>
        <v>0</v>
      </c>
      <c r="H53"/>
      <c r="I53">
        <f t="shared" si="10"/>
        <v>0</v>
      </c>
      <c r="J53" s="52"/>
      <c r="K53" s="10"/>
      <c r="L53" s="10"/>
      <c r="M53" s="10"/>
      <c r="N53" s="10"/>
      <c r="O53" s="46" t="str">
        <f t="shared" si="11"/>
        <v>I alt</v>
      </c>
      <c r="P53" s="47" t="str">
        <f t="shared" si="12"/>
        <v/>
      </c>
      <c r="R53" s="34">
        <f t="shared" si="13"/>
        <v>0</v>
      </c>
      <c r="S53" s="34" t="str">
        <f>IFERROR(IF(NOT(ISNUMBER(H40)),"",IF(H38="Anden offentlig støtte overstiger GUDP max tilskudsbeløb",0,B53*H40)),0)</f>
        <v/>
      </c>
      <c r="T53" s="34">
        <f t="shared" si="14"/>
        <v>0</v>
      </c>
      <c r="AF53" s="25"/>
      <c r="AG53" s="25"/>
      <c r="AH53" s="25"/>
    </row>
    <row r="54" spans="1:34" ht="15.75" thickBot="1" x14ac:dyDescent="0.3">
      <c r="A54" s="38" t="s">
        <v>28</v>
      </c>
      <c r="B54" s="83">
        <f>IF(ISBLANK(F54),"",B53)</f>
        <v>0</v>
      </c>
      <c r="C54" s="84">
        <f>IF(ISBLANK(F54),"",C53)</f>
        <v>0</v>
      </c>
      <c r="D54" s="85"/>
      <c r="E54" s="84"/>
      <c r="F54" s="84">
        <f>F53</f>
        <v>0</v>
      </c>
      <c r="G54" s="39">
        <f>IF(ISBLANK(F54),"",G53)</f>
        <v>0</v>
      </c>
      <c r="H54"/>
      <c r="J54" s="53"/>
      <c r="K54" s="11"/>
      <c r="L54" s="11"/>
      <c r="M54" s="11"/>
      <c r="N54" s="11"/>
      <c r="O54" s="48" t="str">
        <f t="shared" si="11"/>
        <v>Finansiering i alt</v>
      </c>
      <c r="P54" s="49" t="str">
        <f t="shared" si="12"/>
        <v/>
      </c>
      <c r="R54" s="34">
        <f t="shared" si="13"/>
        <v>0</v>
      </c>
      <c r="S54" s="34" t="str">
        <f>IFERROR(IF(NOT(ISNUMBER(H40)),"",IF(H38="Anden offentlig støtte overstiger GUDP max tilskudsbeløb",0,B54*H40)),0)</f>
        <v/>
      </c>
      <c r="T54" s="34">
        <f t="shared" si="14"/>
        <v>0</v>
      </c>
      <c r="AF54" s="25"/>
      <c r="AG54" s="25"/>
      <c r="AH54" s="25"/>
    </row>
    <row r="55" spans="1:34" x14ac:dyDescent="0.25">
      <c r="B55" s="35">
        <f>IF(NOT(ISNUMBER(B54)),B53,IF(B54=B53,B53,B54))</f>
        <v>0</v>
      </c>
      <c r="C55" s="35">
        <f>IF(NOT(ISNUMBER(C54)),C53,IF(C54=C53,C53,C54))</f>
        <v>0</v>
      </c>
      <c r="D55" s="35">
        <f>IF(NOT(ISNUMBER(D54)),D53,IF(D54=D53,D53,D54))</f>
        <v>0</v>
      </c>
      <c r="E55" s="35"/>
      <c r="F55" s="35">
        <f>IF(NOT(ISNUMBER(F54)),F53,IF(F54=F53,F53,F54))</f>
        <v>0</v>
      </c>
      <c r="AF55" s="25"/>
      <c r="AG55" s="25"/>
      <c r="AH55" s="25"/>
    </row>
    <row r="56" spans="1:34" ht="15.75" x14ac:dyDescent="0.25">
      <c r="A56" s="2" t="s">
        <v>29</v>
      </c>
      <c r="B56" s="60"/>
      <c r="C56" s="14" t="s">
        <v>2</v>
      </c>
      <c r="E56" s="1" t="s">
        <v>31</v>
      </c>
      <c r="F56" s="150"/>
      <c r="G56" s="150"/>
      <c r="O56" s="57"/>
      <c r="P56" s="57"/>
      <c r="Q56" s="57"/>
      <c r="R56" s="58"/>
      <c r="S56" s="58"/>
      <c r="T56" s="58"/>
      <c r="U56" s="66"/>
      <c r="V56" s="66"/>
      <c r="W56" s="66"/>
      <c r="X56" s="58"/>
    </row>
    <row r="57" spans="1:34" ht="15.75" x14ac:dyDescent="0.25">
      <c r="A57" s="2"/>
      <c r="B57" s="60"/>
      <c r="C57" s="14"/>
      <c r="E57" s="1" t="s">
        <v>58</v>
      </c>
      <c r="F57" s="95" t="str">
        <f>IF(ISBLANK($F$17),"",$F$17)</f>
        <v/>
      </c>
      <c r="G57" s="59"/>
      <c r="O57" s="57"/>
      <c r="P57" s="57"/>
      <c r="Q57" s="57"/>
      <c r="R57" s="58"/>
      <c r="S57" s="58"/>
      <c r="T57" s="58"/>
      <c r="U57" s="68"/>
      <c r="V57" s="58"/>
      <c r="W57" s="58"/>
      <c r="X57" s="58"/>
    </row>
    <row r="58" spans="1:34" ht="30" x14ac:dyDescent="0.25">
      <c r="A58" s="1" t="s">
        <v>5</v>
      </c>
      <c r="B58" s="73"/>
      <c r="C58" s="18"/>
      <c r="E58" s="26" t="s">
        <v>121</v>
      </c>
      <c r="F58" s="42"/>
      <c r="G58" s="27" t="s">
        <v>120</v>
      </c>
      <c r="H58" s="28" t="str">
        <f>IFERROR(IF(H60&lt;0,"Anden offentlig støtte overstiger GUDP max tilskudsbeløb",IF(H60=F60,"",H60)),"")</f>
        <v/>
      </c>
      <c r="I58">
        <f>IF(F56="",0,IF(LEFT(F56,9)="Offentlig",B71*0.44,B64*0.3))</f>
        <v>0</v>
      </c>
      <c r="O58" s="24"/>
      <c r="P58" s="24"/>
      <c r="R58" s="25"/>
      <c r="S58" s="25"/>
      <c r="T58" s="25"/>
      <c r="U58" s="69"/>
    </row>
    <row r="59" spans="1:34" ht="30" x14ac:dyDescent="0.25">
      <c r="A59" s="1"/>
      <c r="B59" s="18"/>
      <c r="C59" s="18"/>
      <c r="E59" s="26" t="s">
        <v>122</v>
      </c>
      <c r="F59" s="87">
        <f>IFERROR(F58*B73,"")</f>
        <v>0</v>
      </c>
      <c r="G59" s="27" t="s">
        <v>123</v>
      </c>
      <c r="H59" s="88" t="str">
        <f>IFERROR(B73*H58,"")</f>
        <v/>
      </c>
      <c r="R59" s="34"/>
      <c r="S59" s="34"/>
      <c r="T59" s="34"/>
      <c r="AF59" s="25"/>
      <c r="AG59" s="25"/>
      <c r="AH59" s="25"/>
    </row>
    <row r="60" spans="1:34" x14ac:dyDescent="0.25">
      <c r="A60" s="1" t="s">
        <v>32</v>
      </c>
      <c r="B60" s="29" t="str">
        <f>IF(F56="","",IF(F56="Offentlig forsknings- og vidensformidlingsorganisation",0.44,IF(F56="Privat forsknings- og vidensformidlingsorganisation",0.44,0.3)))</f>
        <v/>
      </c>
      <c r="C60" s="1"/>
      <c r="D60" s="30"/>
      <c r="E60" s="30"/>
      <c r="F60" s="31">
        <f>F58</f>
        <v>0</v>
      </c>
      <c r="G60" s="32"/>
      <c r="H60" s="33" t="str">
        <f>IFERROR(IF(B73*(1-F60)-D74-F74&lt;0,F60-((B73*F60+F74+D74)-B73)/B73,""),"")</f>
        <v/>
      </c>
      <c r="R60" s="34"/>
      <c r="S60" s="34"/>
      <c r="T60" s="34"/>
      <c r="AF60" s="25"/>
      <c r="AG60" s="25"/>
      <c r="AH60" s="25"/>
    </row>
    <row r="61" spans="1:34" x14ac:dyDescent="0.25">
      <c r="A61" s="1" t="s">
        <v>33</v>
      </c>
      <c r="B61" s="86" t="str">
        <f>IF(F56="","",IF(OR(LEFT(F56,9)="Offentlig",LEFT(F56,6)="Privat"),SUM(B64:B66,B70)*0.44-B72,SUM(B64:B65)*0.3-B72))</f>
        <v/>
      </c>
      <c r="C61" s="1"/>
      <c r="D61" s="30"/>
      <c r="E61" s="30"/>
      <c r="F61" s="54"/>
      <c r="G61" s="55"/>
      <c r="H61" s="56"/>
      <c r="J61" s="41"/>
      <c r="R61" s="34"/>
      <c r="S61" s="34"/>
      <c r="T61" s="34"/>
      <c r="AF61" s="25"/>
      <c r="AG61" s="25"/>
      <c r="AH61" s="25"/>
    </row>
    <row r="62" spans="1:34" ht="15.75" thickBot="1" x14ac:dyDescent="0.3">
      <c r="D62" s="35"/>
      <c r="E62" s="35"/>
      <c r="F62" s="35"/>
      <c r="G62" s="35"/>
      <c r="H62" s="35"/>
      <c r="R62" s="34" t="s">
        <v>34</v>
      </c>
      <c r="S62" s="34" t="s">
        <v>35</v>
      </c>
      <c r="T62" s="34" t="s">
        <v>36</v>
      </c>
      <c r="AF62" s="25"/>
      <c r="AG62" s="25"/>
      <c r="AH62" s="25"/>
    </row>
    <row r="63" spans="1:34" ht="15.75" thickBot="1" x14ac:dyDescent="0.3">
      <c r="A63" s="3" t="str">
        <f>IF(B73&gt;0,"Ja","")</f>
        <v/>
      </c>
      <c r="B63" s="4" t="s">
        <v>19</v>
      </c>
      <c r="C63" s="5" t="s">
        <v>119</v>
      </c>
      <c r="D63" s="5" t="s">
        <v>20</v>
      </c>
      <c r="E63" s="5" t="s">
        <v>118</v>
      </c>
      <c r="F63" s="5" t="s">
        <v>21</v>
      </c>
      <c r="G63" s="6" t="s">
        <v>0</v>
      </c>
      <c r="H63"/>
      <c r="J63" s="3" t="s">
        <v>37</v>
      </c>
      <c r="L63" s="10"/>
      <c r="M63" s="10"/>
      <c r="N63" s="10"/>
      <c r="O63" s="10"/>
      <c r="P63" s="50" t="s">
        <v>57</v>
      </c>
      <c r="Q63" s="43"/>
      <c r="R63" s="34"/>
      <c r="S63" s="34"/>
      <c r="T63" s="34"/>
      <c r="AF63" s="25"/>
      <c r="AG63" s="25"/>
      <c r="AH63" s="25"/>
    </row>
    <row r="64" spans="1:34" ht="15.75" thickBot="1" x14ac:dyDescent="0.3">
      <c r="A64" s="7" t="s">
        <v>61</v>
      </c>
      <c r="B64" s="77"/>
      <c r="C64" s="78">
        <f>IFERROR(IF(H58="",IF(E64="",B64*F58,E64),IF(E64="",B64*H58,E64)),0)</f>
        <v>0</v>
      </c>
      <c r="D64" s="78">
        <f t="shared" ref="D64:D70" si="17">IFERROR(B64-C64,0)</f>
        <v>0</v>
      </c>
      <c r="E64" s="79"/>
      <c r="F64" s="79"/>
      <c r="G64" s="17"/>
      <c r="H64"/>
      <c r="I64">
        <f>IF($F$53&lt;&gt;"Offentlig forsknings- og vidensformidlingsorganisation",0,IF(B64="",0,B64))</f>
        <v>0</v>
      </c>
      <c r="J64" s="51"/>
      <c r="K64" s="9"/>
      <c r="L64" s="9"/>
      <c r="M64" s="9"/>
      <c r="N64" s="9"/>
      <c r="O64" s="44" t="str">
        <f>A64</f>
        <v>VIP</v>
      </c>
      <c r="P64" s="45" t="str">
        <f>IFERROR(C64/B64,"")</f>
        <v/>
      </c>
      <c r="Q64" s="43"/>
      <c r="R64" s="34">
        <f>IF(B64=0,0,B64*$F$18)</f>
        <v>0</v>
      </c>
      <c r="S64" s="34" t="str">
        <f>IFERROR(IF(NOT(ISNUMBER(H60)),"",IF(H58="Anden offentlig støtte overstiger GUDP max tilskudsbeløb",0,B64*H60)),0)</f>
        <v/>
      </c>
      <c r="T64" s="34">
        <f>IF(NOT(ISNUMBER(S64)),R64,IFERROR(IF(S64=0,0,S64),0))</f>
        <v>0</v>
      </c>
      <c r="AF64" s="25"/>
      <c r="AG64" s="25"/>
      <c r="AH64" s="25"/>
    </row>
    <row r="65" spans="1:34" x14ac:dyDescent="0.25">
      <c r="A65" s="70" t="s">
        <v>62</v>
      </c>
      <c r="B65" s="77"/>
      <c r="C65" s="78">
        <f>IFERROR(IF(H58="",IF(E65="",B65*F58,E65),IF(E65="",B65*H58,E65)),0)</f>
        <v>0</v>
      </c>
      <c r="D65" s="78">
        <f t="shared" si="17"/>
        <v>0</v>
      </c>
      <c r="E65" s="79"/>
      <c r="F65" s="79"/>
      <c r="G65" s="17"/>
      <c r="H65"/>
      <c r="J65" s="52"/>
      <c r="K65" s="10"/>
      <c r="L65" s="10"/>
      <c r="M65" s="10"/>
      <c r="N65" s="10"/>
      <c r="O65" s="44" t="str">
        <f>A65</f>
        <v>TAP</v>
      </c>
      <c r="P65" s="71" t="str">
        <f>IFERROR(C65/B65,"")</f>
        <v/>
      </c>
      <c r="Q65" s="43"/>
      <c r="R65" s="34"/>
      <c r="S65" s="34"/>
      <c r="T65" s="34"/>
      <c r="AF65" s="25"/>
      <c r="AG65" s="25"/>
      <c r="AH65" s="25"/>
    </row>
    <row r="66" spans="1:34" x14ac:dyDescent="0.25">
      <c r="A66" s="8" t="s">
        <v>23</v>
      </c>
      <c r="B66" s="77"/>
      <c r="C66" s="78">
        <f>IFERROR(IF(H58="",IF(E66="",B66*F58,E66),IF(E66="",B66*H58,E66)),0)</f>
        <v>0</v>
      </c>
      <c r="D66" s="78">
        <f t="shared" si="17"/>
        <v>0</v>
      </c>
      <c r="E66" s="79"/>
      <c r="F66" s="79"/>
      <c r="G66" s="17"/>
      <c r="H66"/>
      <c r="I66">
        <f t="shared" ref="I66:I73" si="18">IF($F$53&lt;&gt;"Offentlig forsknings- og vidensformidlingsorganisation",0,IF(B66="",0,B66))</f>
        <v>0</v>
      </c>
      <c r="J66" s="52"/>
      <c r="K66" s="10"/>
      <c r="L66" s="10"/>
      <c r="M66" s="10"/>
      <c r="N66" s="10"/>
      <c r="O66" s="46" t="str">
        <f t="shared" ref="O66:O74" si="19">A66</f>
        <v>Øvrige omkostninger</v>
      </c>
      <c r="P66" s="47" t="str">
        <f t="shared" ref="P66:P74" si="20">IFERROR(C66/B66,"")</f>
        <v/>
      </c>
      <c r="Q66" s="43"/>
      <c r="R66" s="34">
        <f t="shared" ref="R66:R74" si="21">IF(B66=0,0,B66*$F$18)</f>
        <v>0</v>
      </c>
      <c r="S66" s="34" t="str">
        <f>IFERROR(IF(NOT(ISNUMBER(H60)),"",IF(H58="Anden offentlig støtte overstiger GUDP max tilskudsbeløb",0,B66*H60)),0)</f>
        <v/>
      </c>
      <c r="T66" s="34">
        <f t="shared" ref="T66:T74" si="22">IF(NOT(ISNUMBER(S66)),R66,IFERROR(IF(S66=0,0,S66),0))</f>
        <v>0</v>
      </c>
      <c r="AF66" s="25"/>
      <c r="AG66" s="25"/>
      <c r="AH66" s="25"/>
    </row>
    <row r="67" spans="1:34" x14ac:dyDescent="0.25">
      <c r="A67" s="8" t="s">
        <v>24</v>
      </c>
      <c r="B67" s="77"/>
      <c r="C67" s="78">
        <f>IFERROR(IF(H58="",IF(E67="",B67*F58,E67),IF(E67="",B67*H58,E67)),0)</f>
        <v>0</v>
      </c>
      <c r="D67" s="78">
        <f t="shared" si="17"/>
        <v>0</v>
      </c>
      <c r="E67" s="79"/>
      <c r="F67" s="79"/>
      <c r="G67" s="17"/>
      <c r="H67"/>
      <c r="I67">
        <f t="shared" si="18"/>
        <v>0</v>
      </c>
      <c r="J67" s="52"/>
      <c r="K67" s="10"/>
      <c r="L67" s="10"/>
      <c r="M67" s="10"/>
      <c r="N67" s="10"/>
      <c r="O67" s="46" t="str">
        <f t="shared" si="19"/>
        <v>Apparatur/udstyr</v>
      </c>
      <c r="P67" s="47" t="str">
        <f t="shared" si="20"/>
        <v/>
      </c>
      <c r="Q67" s="43"/>
      <c r="R67" s="34">
        <f t="shared" si="21"/>
        <v>0</v>
      </c>
      <c r="S67" s="34" t="str">
        <f>IFERROR(IF(NOT(ISNUMBER(H60)),"",IF(H58="Anden offentlig støtte overstiger GUDP max tilskudsbeløb",0,B67*H60)),0)</f>
        <v/>
      </c>
      <c r="T67" s="34">
        <f t="shared" si="22"/>
        <v>0</v>
      </c>
      <c r="AF67" s="25"/>
      <c r="AG67" s="25"/>
      <c r="AH67" s="25"/>
    </row>
    <row r="68" spans="1:34" x14ac:dyDescent="0.25">
      <c r="A68" s="8" t="s">
        <v>25</v>
      </c>
      <c r="B68" s="77"/>
      <c r="C68" s="78">
        <f>IFERROR(IF(H58="",IF(E68="",B68*F58,E68),IF(E68="",B68*H58,E68)),0)</f>
        <v>0</v>
      </c>
      <c r="D68" s="78">
        <f t="shared" si="17"/>
        <v>0</v>
      </c>
      <c r="E68" s="79"/>
      <c r="F68" s="79"/>
      <c r="G68" s="17"/>
      <c r="H68"/>
      <c r="I68">
        <f t="shared" si="18"/>
        <v>0</v>
      </c>
      <c r="J68" s="52"/>
      <c r="K68" s="10"/>
      <c r="L68" s="10"/>
      <c r="M68" s="10"/>
      <c r="N68" s="10"/>
      <c r="O68" s="46" t="str">
        <f t="shared" si="19"/>
        <v>Scrap-værdi</v>
      </c>
      <c r="P68" s="47" t="str">
        <f t="shared" si="20"/>
        <v/>
      </c>
      <c r="Q68" s="43"/>
      <c r="R68" s="34">
        <f t="shared" si="21"/>
        <v>0</v>
      </c>
      <c r="S68" s="34" t="str">
        <f>IFERROR(IF(NOT(ISNUMBER(H60)),"",IF(H58="Anden offentlig støtte overstiger GUDP max tilskudsbeløb",0,B68*H60)),0)</f>
        <v/>
      </c>
      <c r="T68" s="34">
        <f t="shared" si="22"/>
        <v>0</v>
      </c>
      <c r="AF68" s="25"/>
      <c r="AG68" s="25"/>
      <c r="AH68" s="25"/>
    </row>
    <row r="69" spans="1:34" x14ac:dyDescent="0.25">
      <c r="A69" s="8" t="s">
        <v>26</v>
      </c>
      <c r="B69" s="77"/>
      <c r="C69" s="78">
        <f>IFERROR(IF(H58="",IF(E69="",B69*F58,E69),IF(E69="",B69*H58,E69)),0)</f>
        <v>0</v>
      </c>
      <c r="D69" s="78">
        <f t="shared" si="17"/>
        <v>0</v>
      </c>
      <c r="E69" s="79"/>
      <c r="F69" s="79"/>
      <c r="G69" s="17"/>
      <c r="H69"/>
      <c r="I69">
        <f t="shared" si="18"/>
        <v>0</v>
      </c>
      <c r="J69" s="52"/>
      <c r="K69" s="10"/>
      <c r="L69" s="10"/>
      <c r="M69" s="10"/>
      <c r="N69" s="10"/>
      <c r="O69" s="46" t="str">
        <f t="shared" si="19"/>
        <v>Evt. indtægter</v>
      </c>
      <c r="P69" s="47" t="str">
        <f t="shared" si="20"/>
        <v/>
      </c>
      <c r="Q69" s="43"/>
      <c r="R69" s="34">
        <f t="shared" si="21"/>
        <v>0</v>
      </c>
      <c r="S69" s="34" t="str">
        <f>IFERROR(IF(NOT(ISNUMBER(H60)),"",IF(H58="Anden offentlig støtte overstiger GUDP max tilskudsbeløb",0,B69*H60)),0)</f>
        <v/>
      </c>
      <c r="T69" s="34">
        <f t="shared" si="22"/>
        <v>0</v>
      </c>
      <c r="AF69" s="25"/>
      <c r="AG69" s="25"/>
      <c r="AH69" s="25"/>
    </row>
    <row r="70" spans="1:34" x14ac:dyDescent="0.25">
      <c r="A70" s="8" t="s">
        <v>54</v>
      </c>
      <c r="B70" s="77"/>
      <c r="C70" s="78">
        <f>IFERROR(IF(H58="",IF(E70="",B70*F58,E70),IF(E70="",B70*H58,E70)),0)</f>
        <v>0</v>
      </c>
      <c r="D70" s="78">
        <f t="shared" si="17"/>
        <v>0</v>
      </c>
      <c r="E70" s="79"/>
      <c r="F70" s="79"/>
      <c r="G70" s="17"/>
      <c r="H70"/>
      <c r="I70">
        <f t="shared" si="18"/>
        <v>0</v>
      </c>
      <c r="J70" s="52"/>
      <c r="K70" s="10"/>
      <c r="L70" s="10"/>
      <c r="M70" s="10"/>
      <c r="N70" s="10"/>
      <c r="O70" s="46" t="str">
        <f t="shared" si="19"/>
        <v>Andet</v>
      </c>
      <c r="P70" s="47" t="str">
        <f t="shared" si="20"/>
        <v/>
      </c>
      <c r="Q70" s="43"/>
      <c r="R70" s="34">
        <f t="shared" si="21"/>
        <v>0</v>
      </c>
      <c r="S70" s="34" t="str">
        <f>IFERROR(IF(NOT(ISNUMBER(H60)),"",IF(H58="Anden offentlig støtte overstiger GUDP max tilskudsbeløb",0,B70*H60)),0)</f>
        <v/>
      </c>
      <c r="T70" s="34">
        <f t="shared" si="22"/>
        <v>0</v>
      </c>
      <c r="AF70" s="25"/>
      <c r="AG70" s="25"/>
      <c r="AH70" s="25"/>
    </row>
    <row r="71" spans="1:34" ht="15.75" thickBot="1" x14ac:dyDescent="0.3">
      <c r="A71" s="36" t="s">
        <v>55</v>
      </c>
      <c r="B71" s="80">
        <f t="shared" ref="B71" si="23">SUM(B64:B70)</f>
        <v>0</v>
      </c>
      <c r="C71" s="78">
        <f>SUM(C64:C70)</f>
        <v>0</v>
      </c>
      <c r="D71" s="78">
        <f t="shared" ref="D71:G71" si="24">SUM(D64:D70)</f>
        <v>0</v>
      </c>
      <c r="E71" s="78">
        <f t="shared" si="24"/>
        <v>0</v>
      </c>
      <c r="F71" s="78">
        <f t="shared" si="24"/>
        <v>0</v>
      </c>
      <c r="G71" s="12">
        <f t="shared" si="24"/>
        <v>0</v>
      </c>
      <c r="H71"/>
      <c r="I71">
        <f t="shared" si="18"/>
        <v>0</v>
      </c>
      <c r="J71" s="52"/>
      <c r="K71" s="10"/>
      <c r="L71" s="11"/>
      <c r="M71" s="11"/>
      <c r="N71" s="11"/>
      <c r="O71" s="46" t="str">
        <f t="shared" si="19"/>
        <v>I alt uden biddrag til fælles udgifter</v>
      </c>
      <c r="P71" s="47" t="str">
        <f t="shared" si="20"/>
        <v/>
      </c>
      <c r="Q71" s="43"/>
      <c r="R71" s="34">
        <f t="shared" si="21"/>
        <v>0</v>
      </c>
      <c r="S71" s="34" t="str">
        <f>IFERROR(IF(NOT(ISNUMBER(H60)),"",IF(H58="Anden offentlig støtte overstiger GUDP max tilskudsbeløb",0,B71*H60)),0)</f>
        <v/>
      </c>
      <c r="T71" s="34">
        <f t="shared" si="22"/>
        <v>0</v>
      </c>
      <c r="AF71" s="25"/>
      <c r="AG71" s="25"/>
      <c r="AH71" s="25"/>
    </row>
    <row r="72" spans="1:34" x14ac:dyDescent="0.25">
      <c r="A72" s="8" t="s">
        <v>56</v>
      </c>
      <c r="B72" s="77"/>
      <c r="C72" s="78">
        <f>IFERROR(IF(H58="",IF(E72="",B72*F58,E72),IF(E72="",B72*H58,E72)),0)</f>
        <v>0</v>
      </c>
      <c r="D72" s="78">
        <f>IFERROR(B72-C72,0)</f>
        <v>0</v>
      </c>
      <c r="E72" s="79"/>
      <c r="F72" s="79"/>
      <c r="G72" s="17"/>
      <c r="H72"/>
      <c r="I72">
        <f t="shared" si="18"/>
        <v>0</v>
      </c>
      <c r="J72" s="52"/>
      <c r="K72" s="10"/>
      <c r="L72" s="10"/>
      <c r="M72" s="10"/>
      <c r="N72" s="10"/>
      <c r="O72" s="46" t="str">
        <f t="shared" si="19"/>
        <v>Biddrag til fælles udgifter</v>
      </c>
      <c r="P72" s="47" t="str">
        <f t="shared" si="20"/>
        <v/>
      </c>
      <c r="Q72" s="43"/>
      <c r="R72" s="34">
        <f t="shared" si="21"/>
        <v>0</v>
      </c>
      <c r="S72" s="34" t="str">
        <f>IFERROR(IF(NOT(ISNUMBER(H60)),"",IF(H58="Anden offentlig støtte overstiger GUDP max tilskudsbeløb",0,B72*H60)),0)</f>
        <v/>
      </c>
      <c r="T72" s="34">
        <f t="shared" si="22"/>
        <v>0</v>
      </c>
      <c r="AF72" s="25"/>
      <c r="AG72" s="25"/>
      <c r="AH72" s="25"/>
    </row>
    <row r="73" spans="1:34" ht="15.75" thickBot="1" x14ac:dyDescent="0.3">
      <c r="A73" s="37" t="s">
        <v>27</v>
      </c>
      <c r="B73" s="81">
        <f>SUM(B64:B70)+B72</f>
        <v>0</v>
      </c>
      <c r="C73" s="82">
        <f>SUM(C64:C70)+C72</f>
        <v>0</v>
      </c>
      <c r="D73" s="82">
        <f>IF(SUM(D64:D70)+D72-SUM(D74:F74)&lt;=0,0,SUM(D64:D70)+D72-SUM(D74:F74))</f>
        <v>0</v>
      </c>
      <c r="E73" s="82">
        <f>SUM(E71,E72)</f>
        <v>0</v>
      </c>
      <c r="F73" s="82">
        <f>SUM(F71,F72)</f>
        <v>0</v>
      </c>
      <c r="G73" s="13">
        <f>SUM(G64:G70)+G72</f>
        <v>0</v>
      </c>
      <c r="H73"/>
      <c r="I73">
        <f t="shared" si="18"/>
        <v>0</v>
      </c>
      <c r="J73" s="52"/>
      <c r="K73" s="10"/>
      <c r="L73" s="10"/>
      <c r="M73" s="10"/>
      <c r="N73" s="10"/>
      <c r="O73" s="46" t="str">
        <f t="shared" si="19"/>
        <v>I alt</v>
      </c>
      <c r="P73" s="47" t="str">
        <f t="shared" si="20"/>
        <v/>
      </c>
      <c r="R73" s="34">
        <f t="shared" si="21"/>
        <v>0</v>
      </c>
      <c r="S73" s="34" t="str">
        <f>IFERROR(IF(NOT(ISNUMBER(H60)),"",IF(H58="Anden offentlig støtte overstiger GUDP max tilskudsbeløb",0,B73*H60)),0)</f>
        <v/>
      </c>
      <c r="T73" s="34">
        <f t="shared" si="22"/>
        <v>0</v>
      </c>
      <c r="AF73" s="25"/>
      <c r="AG73" s="25"/>
      <c r="AH73" s="25"/>
    </row>
    <row r="74" spans="1:34" ht="15.75" thickBot="1" x14ac:dyDescent="0.3">
      <c r="A74" s="38" t="s">
        <v>28</v>
      </c>
      <c r="B74" s="83">
        <f>IF(ISBLANK(F74),"",B73)</f>
        <v>0</v>
      </c>
      <c r="C74" s="84">
        <f>IF(ISBLANK(F74),"",C73)</f>
        <v>0</v>
      </c>
      <c r="D74" s="85"/>
      <c r="E74" s="84"/>
      <c r="F74" s="84">
        <f>F73</f>
        <v>0</v>
      </c>
      <c r="G74" s="39">
        <f>IF(ISBLANK(F74),"",G73)</f>
        <v>0</v>
      </c>
      <c r="H74"/>
      <c r="J74" s="53"/>
      <c r="K74" s="11"/>
      <c r="L74" s="11"/>
      <c r="M74" s="11"/>
      <c r="N74" s="11"/>
      <c r="O74" s="48" t="str">
        <f t="shared" si="19"/>
        <v>Finansiering i alt</v>
      </c>
      <c r="P74" s="49" t="str">
        <f t="shared" si="20"/>
        <v/>
      </c>
      <c r="R74" s="34">
        <f t="shared" si="21"/>
        <v>0</v>
      </c>
      <c r="S74" s="34" t="str">
        <f>IFERROR(IF(NOT(ISNUMBER(H60)),"",IF(H58="Anden offentlig støtte overstiger GUDP max tilskudsbeløb",0,B74*H60)),0)</f>
        <v/>
      </c>
      <c r="T74" s="34">
        <f t="shared" si="22"/>
        <v>0</v>
      </c>
      <c r="AF74" s="25"/>
      <c r="AG74" s="25"/>
      <c r="AH74" s="25"/>
    </row>
    <row r="75" spans="1:34" x14ac:dyDescent="0.25">
      <c r="B75" s="35">
        <f>IF(NOT(ISNUMBER(B74)),B73,IF(B74=B73,B73,B74))</f>
        <v>0</v>
      </c>
      <c r="C75" s="35">
        <f>IF(NOT(ISNUMBER(C74)),C73,IF(C74=C73,C73,C74))</f>
        <v>0</v>
      </c>
      <c r="D75" s="35">
        <f>IF(NOT(ISNUMBER(D74)),D73,IF(D74=D73,D73,D74))</f>
        <v>0</v>
      </c>
      <c r="E75" s="35"/>
      <c r="F75" s="35">
        <f>IF(NOT(ISNUMBER(F74)),F73,IF(F74=F73,F73,F74))</f>
        <v>0</v>
      </c>
      <c r="AF75" s="25"/>
      <c r="AG75" s="25"/>
      <c r="AH75" s="25"/>
    </row>
    <row r="76" spans="1:34" ht="15.75" x14ac:dyDescent="0.25">
      <c r="A76" s="2" t="s">
        <v>29</v>
      </c>
      <c r="B76" s="60"/>
      <c r="C76" s="14" t="s">
        <v>3</v>
      </c>
      <c r="E76" s="1" t="s">
        <v>31</v>
      </c>
      <c r="F76" s="150"/>
      <c r="G76" s="150"/>
      <c r="O76" s="57"/>
      <c r="P76" s="57"/>
      <c r="Q76" s="57"/>
      <c r="R76" s="58"/>
      <c r="S76" s="58"/>
      <c r="T76" s="58"/>
      <c r="U76" s="66"/>
      <c r="V76" s="66"/>
      <c r="W76" s="66"/>
      <c r="X76" s="58"/>
    </row>
    <row r="77" spans="1:34" ht="15.75" x14ac:dyDescent="0.25">
      <c r="A77" s="2"/>
      <c r="B77" s="60"/>
      <c r="C77" s="14"/>
      <c r="E77" s="1" t="s">
        <v>58</v>
      </c>
      <c r="F77" s="95" t="str">
        <f>IF(ISBLANK($F$17),"",$F$17)</f>
        <v/>
      </c>
      <c r="G77" s="59"/>
      <c r="O77" s="57"/>
      <c r="P77" s="57"/>
      <c r="Q77" s="57"/>
      <c r="R77" s="58"/>
      <c r="S77" s="58"/>
      <c r="T77" s="58"/>
      <c r="U77" s="68"/>
      <c r="V77" s="58"/>
      <c r="W77" s="58"/>
      <c r="X77" s="58"/>
    </row>
    <row r="78" spans="1:34" ht="30" x14ac:dyDescent="0.25">
      <c r="A78" s="1" t="s">
        <v>5</v>
      </c>
      <c r="B78" s="73"/>
      <c r="C78" s="18"/>
      <c r="E78" s="26" t="s">
        <v>121</v>
      </c>
      <c r="F78" s="42"/>
      <c r="G78" s="27" t="s">
        <v>120</v>
      </c>
      <c r="H78" s="28" t="str">
        <f>IFERROR(IF(H80&lt;0,"Anden offentlig støtte overstiger GUDP max tilskudsbeløb",IF(H80=F80,"",H80)),"")</f>
        <v/>
      </c>
      <c r="I78">
        <f>IF(F76="",0,IF(LEFT(F76,9)="Offentlig",B91*0.44,B84*0.3))</f>
        <v>0</v>
      </c>
      <c r="O78" s="24"/>
      <c r="P78" s="24"/>
      <c r="R78" s="25"/>
      <c r="S78" s="25"/>
      <c r="T78" s="25"/>
      <c r="U78" s="69"/>
    </row>
    <row r="79" spans="1:34" ht="30" x14ac:dyDescent="0.25">
      <c r="A79" s="1"/>
      <c r="B79" s="18"/>
      <c r="C79" s="18"/>
      <c r="E79" s="26" t="s">
        <v>122</v>
      </c>
      <c r="F79" s="87">
        <f>IFERROR(F78*B93,"")</f>
        <v>0</v>
      </c>
      <c r="G79" s="27" t="s">
        <v>123</v>
      </c>
      <c r="H79" s="88" t="str">
        <f>IFERROR(B93*H78,"")</f>
        <v/>
      </c>
      <c r="R79" s="34"/>
      <c r="S79" s="34"/>
      <c r="T79" s="34"/>
      <c r="AF79" s="25"/>
      <c r="AG79" s="25"/>
      <c r="AH79" s="25"/>
    </row>
    <row r="80" spans="1:34" x14ac:dyDescent="0.25">
      <c r="A80" s="1" t="s">
        <v>32</v>
      </c>
      <c r="B80" s="29" t="str">
        <f>IF(F76="","",IF(F76="Offentlig forsknings- og vidensformidlingsorganisation",0.44,IF(F76="Privat forsknings- og vidensformidlingsorganisation",0.44,0.3)))</f>
        <v/>
      </c>
      <c r="C80" s="1"/>
      <c r="D80" s="30"/>
      <c r="E80" s="30"/>
      <c r="F80" s="31">
        <f>F78</f>
        <v>0</v>
      </c>
      <c r="G80" s="32"/>
      <c r="H80" s="33" t="str">
        <f>IFERROR(IF(B93*(1-F80)-D94-F94&lt;0,F80-((B93*F80+F94+D94)-B93)/B93,""),"")</f>
        <v/>
      </c>
      <c r="R80" s="34"/>
      <c r="S80" s="34"/>
      <c r="T80" s="34"/>
      <c r="AF80" s="25"/>
      <c r="AG80" s="25"/>
      <c r="AH80" s="25"/>
    </row>
    <row r="81" spans="1:34" x14ac:dyDescent="0.25">
      <c r="A81" s="1" t="s">
        <v>33</v>
      </c>
      <c r="B81" s="86" t="str">
        <f>IF(F76="","",IF(OR(LEFT(F76,9)="Offentlig",LEFT(F76,6)="Privat"),SUM(B84:B86,B90)*0.44-B92,SUM(B84:B85)*0.3-B92))</f>
        <v/>
      </c>
      <c r="C81" s="1"/>
      <c r="D81" s="30"/>
      <c r="E81" s="30"/>
      <c r="F81" s="54"/>
      <c r="G81" s="55"/>
      <c r="H81" s="56"/>
      <c r="J81" s="41"/>
      <c r="R81" s="34"/>
      <c r="S81" s="34"/>
      <c r="T81" s="34"/>
      <c r="AF81" s="25"/>
      <c r="AG81" s="25"/>
      <c r="AH81" s="25"/>
    </row>
    <row r="82" spans="1:34" ht="15.75" thickBot="1" x14ac:dyDescent="0.3">
      <c r="D82" s="35"/>
      <c r="E82" s="35"/>
      <c r="F82" s="35"/>
      <c r="G82" s="35"/>
      <c r="H82" s="35"/>
      <c r="R82" s="34" t="s">
        <v>34</v>
      </c>
      <c r="S82" s="34" t="s">
        <v>35</v>
      </c>
      <c r="T82" s="34" t="s">
        <v>36</v>
      </c>
      <c r="AF82" s="25"/>
      <c r="AG82" s="25"/>
      <c r="AH82" s="25"/>
    </row>
    <row r="83" spans="1:34" ht="15.75" thickBot="1" x14ac:dyDescent="0.3">
      <c r="A83" s="3" t="str">
        <f>IF(B93&gt;0,"Ja","")</f>
        <v/>
      </c>
      <c r="B83" s="4" t="s">
        <v>19</v>
      </c>
      <c r="C83" s="5" t="s">
        <v>119</v>
      </c>
      <c r="D83" s="5" t="s">
        <v>20</v>
      </c>
      <c r="E83" s="5" t="s">
        <v>118</v>
      </c>
      <c r="F83" s="5" t="s">
        <v>21</v>
      </c>
      <c r="G83" s="6" t="s">
        <v>0</v>
      </c>
      <c r="H83"/>
      <c r="J83" s="3" t="s">
        <v>37</v>
      </c>
      <c r="L83" s="10"/>
      <c r="M83" s="10"/>
      <c r="N83" s="10"/>
      <c r="O83" s="10"/>
      <c r="P83" s="50" t="s">
        <v>57</v>
      </c>
      <c r="Q83" s="43"/>
      <c r="R83" s="34"/>
      <c r="S83" s="34"/>
      <c r="T83" s="34"/>
      <c r="AF83" s="25"/>
      <c r="AG83" s="25"/>
      <c r="AH83" s="25"/>
    </row>
    <row r="84" spans="1:34" ht="15.75" thickBot="1" x14ac:dyDescent="0.3">
      <c r="A84" s="7" t="s">
        <v>61</v>
      </c>
      <c r="B84" s="77"/>
      <c r="C84" s="78">
        <f>IFERROR(IF(H78="",IF(E84="",B84*F78,E84),IF(E84="",B84*H78,E84)),0)</f>
        <v>0</v>
      </c>
      <c r="D84" s="78">
        <f t="shared" ref="D84:D90" si="25">IFERROR(B84-C84,0)</f>
        <v>0</v>
      </c>
      <c r="E84" s="79"/>
      <c r="F84" s="79"/>
      <c r="G84" s="17"/>
      <c r="H84"/>
      <c r="I84">
        <f>IF($F$53&lt;&gt;"Offentlig forsknings- og vidensformidlingsorganisation",0,IF(B84="",0,B84))</f>
        <v>0</v>
      </c>
      <c r="J84" s="51"/>
      <c r="K84" s="9"/>
      <c r="L84" s="9"/>
      <c r="M84" s="9"/>
      <c r="N84" s="9"/>
      <c r="O84" s="44" t="str">
        <f>A84</f>
        <v>VIP</v>
      </c>
      <c r="P84" s="45" t="str">
        <f>IFERROR(C84/B84,"")</f>
        <v/>
      </c>
      <c r="Q84" s="43"/>
      <c r="R84" s="34">
        <f>IF(B84=0,0,B84*$F$18)</f>
        <v>0</v>
      </c>
      <c r="S84" s="34" t="str">
        <f>IFERROR(IF(NOT(ISNUMBER(H80)),"",IF(H78="Anden offentlig støtte overstiger GUDP max tilskudsbeløb",0,B84*H80)),0)</f>
        <v/>
      </c>
      <c r="T84" s="34">
        <f>IF(NOT(ISNUMBER(S84)),R84,IFERROR(IF(S84=0,0,S84),0))</f>
        <v>0</v>
      </c>
      <c r="AF84" s="25"/>
      <c r="AG84" s="25"/>
      <c r="AH84" s="25"/>
    </row>
    <row r="85" spans="1:34" x14ac:dyDescent="0.25">
      <c r="A85" s="70" t="s">
        <v>62</v>
      </c>
      <c r="B85" s="77"/>
      <c r="C85" s="78">
        <f>IFERROR(IF(H78="",IF(E85="",B85*F78,E85),IF(E85="",B85*H78,E85)),0)</f>
        <v>0</v>
      </c>
      <c r="D85" s="78">
        <f t="shared" si="25"/>
        <v>0</v>
      </c>
      <c r="E85" s="79"/>
      <c r="F85" s="79"/>
      <c r="G85" s="17"/>
      <c r="H85"/>
      <c r="J85" s="52"/>
      <c r="K85" s="10"/>
      <c r="L85" s="10"/>
      <c r="M85" s="10"/>
      <c r="N85" s="10"/>
      <c r="O85" s="44" t="str">
        <f>A85</f>
        <v>TAP</v>
      </c>
      <c r="P85" s="71" t="str">
        <f>IFERROR(C85/B85,"")</f>
        <v/>
      </c>
      <c r="Q85" s="43"/>
      <c r="R85" s="34"/>
      <c r="S85" s="34"/>
      <c r="T85" s="34"/>
      <c r="AF85" s="25"/>
      <c r="AG85" s="25"/>
      <c r="AH85" s="25"/>
    </row>
    <row r="86" spans="1:34" x14ac:dyDescent="0.25">
      <c r="A86" s="8" t="s">
        <v>23</v>
      </c>
      <c r="B86" s="77"/>
      <c r="C86" s="78">
        <f>IFERROR(IF(H78="",IF(E86="",B86*F78,E86),IF(E86="",B86*H78,E86)),0)</f>
        <v>0</v>
      </c>
      <c r="D86" s="78">
        <f t="shared" si="25"/>
        <v>0</v>
      </c>
      <c r="E86" s="79"/>
      <c r="F86" s="79"/>
      <c r="G86" s="17"/>
      <c r="H86"/>
      <c r="I86">
        <f t="shared" ref="I86:I93" si="26">IF($F$53&lt;&gt;"Offentlig forsknings- og vidensformidlingsorganisation",0,IF(B86="",0,B86))</f>
        <v>0</v>
      </c>
      <c r="J86" s="52"/>
      <c r="K86" s="10"/>
      <c r="L86" s="10"/>
      <c r="M86" s="10"/>
      <c r="N86" s="10"/>
      <c r="O86" s="46" t="str">
        <f t="shared" ref="O86:O94" si="27">A86</f>
        <v>Øvrige omkostninger</v>
      </c>
      <c r="P86" s="47" t="str">
        <f t="shared" ref="P86:P94" si="28">IFERROR(C86/B86,"")</f>
        <v/>
      </c>
      <c r="Q86" s="43"/>
      <c r="R86" s="34">
        <f t="shared" ref="R86:R94" si="29">IF(B86=0,0,B86*$F$18)</f>
        <v>0</v>
      </c>
      <c r="S86" s="34" t="str">
        <f>IFERROR(IF(NOT(ISNUMBER(H80)),"",IF(H78="Anden offentlig støtte overstiger GUDP max tilskudsbeløb",0,B86*H80)),0)</f>
        <v/>
      </c>
      <c r="T86" s="34">
        <f t="shared" ref="T86:T94" si="30">IF(NOT(ISNUMBER(S86)),R86,IFERROR(IF(S86=0,0,S86),0))</f>
        <v>0</v>
      </c>
      <c r="AF86" s="25"/>
      <c r="AG86" s="25"/>
      <c r="AH86" s="25"/>
    </row>
    <row r="87" spans="1:34" x14ac:dyDescent="0.25">
      <c r="A87" s="8" t="s">
        <v>24</v>
      </c>
      <c r="B87" s="77"/>
      <c r="C87" s="78">
        <f>IFERROR(IF(H78="",IF(E87="",B87*F78,E87),IF(E87="",B87*H78,E87)),0)</f>
        <v>0</v>
      </c>
      <c r="D87" s="78">
        <f t="shared" si="25"/>
        <v>0</v>
      </c>
      <c r="E87" s="79"/>
      <c r="F87" s="79"/>
      <c r="G87" s="17"/>
      <c r="H87"/>
      <c r="I87">
        <f t="shared" si="26"/>
        <v>0</v>
      </c>
      <c r="J87" s="52"/>
      <c r="K87" s="10"/>
      <c r="L87" s="10"/>
      <c r="M87" s="10"/>
      <c r="N87" s="10"/>
      <c r="O87" s="46" t="str">
        <f t="shared" si="27"/>
        <v>Apparatur/udstyr</v>
      </c>
      <c r="P87" s="47" t="str">
        <f t="shared" si="28"/>
        <v/>
      </c>
      <c r="Q87" s="43"/>
      <c r="R87" s="34">
        <f t="shared" si="29"/>
        <v>0</v>
      </c>
      <c r="S87" s="34" t="str">
        <f>IFERROR(IF(NOT(ISNUMBER(H80)),"",IF(H78="Anden offentlig støtte overstiger GUDP max tilskudsbeløb",0,B87*H80)),0)</f>
        <v/>
      </c>
      <c r="T87" s="34">
        <f t="shared" si="30"/>
        <v>0</v>
      </c>
      <c r="AF87" s="25"/>
      <c r="AG87" s="25"/>
      <c r="AH87" s="25"/>
    </row>
    <row r="88" spans="1:34" x14ac:dyDescent="0.25">
      <c r="A88" s="8" t="s">
        <v>25</v>
      </c>
      <c r="B88" s="77"/>
      <c r="C88" s="78">
        <f>IFERROR(IF(H78="",IF(E88="",B88*F78,E88),IF(E88="",B88*H78,E88)),0)</f>
        <v>0</v>
      </c>
      <c r="D88" s="78">
        <f t="shared" si="25"/>
        <v>0</v>
      </c>
      <c r="E88" s="79"/>
      <c r="F88" s="79"/>
      <c r="G88" s="17"/>
      <c r="H88"/>
      <c r="I88">
        <f t="shared" si="26"/>
        <v>0</v>
      </c>
      <c r="J88" s="52"/>
      <c r="K88" s="10"/>
      <c r="L88" s="10"/>
      <c r="M88" s="10"/>
      <c r="N88" s="10"/>
      <c r="O88" s="46" t="str">
        <f t="shared" si="27"/>
        <v>Scrap-værdi</v>
      </c>
      <c r="P88" s="47" t="str">
        <f t="shared" si="28"/>
        <v/>
      </c>
      <c r="Q88" s="43"/>
      <c r="R88" s="34">
        <f t="shared" si="29"/>
        <v>0</v>
      </c>
      <c r="S88" s="34" t="str">
        <f>IFERROR(IF(NOT(ISNUMBER(H80)),"",IF(H78="Anden offentlig støtte overstiger GUDP max tilskudsbeløb",0,B88*H80)),0)</f>
        <v/>
      </c>
      <c r="T88" s="34">
        <f t="shared" si="30"/>
        <v>0</v>
      </c>
      <c r="AF88" s="25"/>
      <c r="AG88" s="25"/>
      <c r="AH88" s="25"/>
    </row>
    <row r="89" spans="1:34" x14ac:dyDescent="0.25">
      <c r="A89" s="8" t="s">
        <v>26</v>
      </c>
      <c r="B89" s="77"/>
      <c r="C89" s="78">
        <f>IFERROR(IF(H78="",IF(E89="",B89*F78,E89),IF(E89="",B89*H78,E89)),0)</f>
        <v>0</v>
      </c>
      <c r="D89" s="78">
        <f t="shared" si="25"/>
        <v>0</v>
      </c>
      <c r="E89" s="79"/>
      <c r="F89" s="79"/>
      <c r="G89" s="17"/>
      <c r="H89"/>
      <c r="I89">
        <f t="shared" si="26"/>
        <v>0</v>
      </c>
      <c r="J89" s="52"/>
      <c r="K89" s="10"/>
      <c r="L89" s="10"/>
      <c r="M89" s="10"/>
      <c r="N89" s="10"/>
      <c r="O89" s="46" t="str">
        <f t="shared" si="27"/>
        <v>Evt. indtægter</v>
      </c>
      <c r="P89" s="47" t="str">
        <f t="shared" si="28"/>
        <v/>
      </c>
      <c r="Q89" s="43"/>
      <c r="R89" s="34">
        <f t="shared" si="29"/>
        <v>0</v>
      </c>
      <c r="S89" s="34" t="str">
        <f>IFERROR(IF(NOT(ISNUMBER(H80)),"",IF(H78="Anden offentlig støtte overstiger GUDP max tilskudsbeløb",0,B89*H80)),0)</f>
        <v/>
      </c>
      <c r="T89" s="34">
        <f t="shared" si="30"/>
        <v>0</v>
      </c>
      <c r="AF89" s="25"/>
      <c r="AG89" s="25"/>
      <c r="AH89" s="25"/>
    </row>
    <row r="90" spans="1:34" x14ac:dyDescent="0.25">
      <c r="A90" s="8" t="s">
        <v>54</v>
      </c>
      <c r="B90" s="77"/>
      <c r="C90" s="78">
        <f>IFERROR(IF(H78="",IF(E90="",B90*F78,E90),IF(E90="",B90*H78,E90)),0)</f>
        <v>0</v>
      </c>
      <c r="D90" s="78">
        <f t="shared" si="25"/>
        <v>0</v>
      </c>
      <c r="E90" s="79"/>
      <c r="F90" s="79"/>
      <c r="G90" s="17"/>
      <c r="H90"/>
      <c r="I90">
        <f t="shared" si="26"/>
        <v>0</v>
      </c>
      <c r="J90" s="52"/>
      <c r="K90" s="10"/>
      <c r="L90" s="10"/>
      <c r="M90" s="10"/>
      <c r="N90" s="10"/>
      <c r="O90" s="46" t="str">
        <f t="shared" si="27"/>
        <v>Andet</v>
      </c>
      <c r="P90" s="47" t="str">
        <f t="shared" si="28"/>
        <v/>
      </c>
      <c r="Q90" s="43"/>
      <c r="R90" s="34">
        <f t="shared" si="29"/>
        <v>0</v>
      </c>
      <c r="S90" s="34" t="str">
        <f>IFERROR(IF(NOT(ISNUMBER(H80)),"",IF(H78="Anden offentlig støtte overstiger GUDP max tilskudsbeløb",0,B90*H80)),0)</f>
        <v/>
      </c>
      <c r="T90" s="34">
        <f t="shared" si="30"/>
        <v>0</v>
      </c>
      <c r="AF90" s="25"/>
      <c r="AG90" s="25"/>
      <c r="AH90" s="25"/>
    </row>
    <row r="91" spans="1:34" ht="15.75" thickBot="1" x14ac:dyDescent="0.3">
      <c r="A91" s="36" t="s">
        <v>55</v>
      </c>
      <c r="B91" s="80">
        <f t="shared" ref="B91" si="31">SUM(B84:B90)</f>
        <v>0</v>
      </c>
      <c r="C91" s="78">
        <f>SUM(C84:C90)</f>
        <v>0</v>
      </c>
      <c r="D91" s="78">
        <f t="shared" ref="D91:G91" si="32">SUM(D84:D90)</f>
        <v>0</v>
      </c>
      <c r="E91" s="78">
        <f t="shared" si="32"/>
        <v>0</v>
      </c>
      <c r="F91" s="78">
        <f t="shared" si="32"/>
        <v>0</v>
      </c>
      <c r="G91" s="12">
        <f t="shared" si="32"/>
        <v>0</v>
      </c>
      <c r="H91"/>
      <c r="I91">
        <f t="shared" si="26"/>
        <v>0</v>
      </c>
      <c r="J91" s="52"/>
      <c r="K91" s="10"/>
      <c r="L91" s="11"/>
      <c r="M91" s="11"/>
      <c r="N91" s="11"/>
      <c r="O91" s="46" t="str">
        <f t="shared" si="27"/>
        <v>I alt uden biddrag til fælles udgifter</v>
      </c>
      <c r="P91" s="47" t="str">
        <f t="shared" si="28"/>
        <v/>
      </c>
      <c r="Q91" s="43"/>
      <c r="R91" s="34">
        <f t="shared" si="29"/>
        <v>0</v>
      </c>
      <c r="S91" s="34" t="str">
        <f>IFERROR(IF(NOT(ISNUMBER(H80)),"",IF(H78="Anden offentlig støtte overstiger GUDP max tilskudsbeløb",0,B91*H80)),0)</f>
        <v/>
      </c>
      <c r="T91" s="34">
        <f t="shared" si="30"/>
        <v>0</v>
      </c>
      <c r="AF91" s="25"/>
      <c r="AG91" s="25"/>
      <c r="AH91" s="25"/>
    </row>
    <row r="92" spans="1:34" x14ac:dyDescent="0.25">
      <c r="A92" s="8" t="s">
        <v>56</v>
      </c>
      <c r="B92" s="77"/>
      <c r="C92" s="78">
        <f>IFERROR(IF(H78="",IF(E92="",B92*F78,E92),IF(E92="",B92*H78,E92)),0)</f>
        <v>0</v>
      </c>
      <c r="D92" s="78">
        <f>IFERROR(B92-C92,0)</f>
        <v>0</v>
      </c>
      <c r="E92" s="79"/>
      <c r="F92" s="79"/>
      <c r="G92" s="17"/>
      <c r="H92"/>
      <c r="I92">
        <f t="shared" si="26"/>
        <v>0</v>
      </c>
      <c r="J92" s="52"/>
      <c r="K92" s="10"/>
      <c r="L92" s="10"/>
      <c r="M92" s="10"/>
      <c r="N92" s="10"/>
      <c r="O92" s="46" t="str">
        <f t="shared" si="27"/>
        <v>Biddrag til fælles udgifter</v>
      </c>
      <c r="P92" s="47" t="str">
        <f t="shared" si="28"/>
        <v/>
      </c>
      <c r="Q92" s="43"/>
      <c r="R92" s="34">
        <f t="shared" si="29"/>
        <v>0</v>
      </c>
      <c r="S92" s="34" t="str">
        <f>IFERROR(IF(NOT(ISNUMBER(H80)),"",IF(H78="Anden offentlig støtte overstiger GUDP max tilskudsbeløb",0,B92*H80)),0)</f>
        <v/>
      </c>
      <c r="T92" s="34">
        <f t="shared" si="30"/>
        <v>0</v>
      </c>
      <c r="AF92" s="25"/>
      <c r="AG92" s="25"/>
      <c r="AH92" s="25"/>
    </row>
    <row r="93" spans="1:34" ht="15.75" thickBot="1" x14ac:dyDescent="0.3">
      <c r="A93" s="37" t="s">
        <v>27</v>
      </c>
      <c r="B93" s="81">
        <f>SUM(B84:B90)+B92</f>
        <v>0</v>
      </c>
      <c r="C93" s="82">
        <f>SUM(C84:C90)+C92</f>
        <v>0</v>
      </c>
      <c r="D93" s="82">
        <f>IF(SUM(D84:D90)+D92-SUM(D94:F94)&lt;=0,0,SUM(D84:D90)+D92-SUM(D94:F94))</f>
        <v>0</v>
      </c>
      <c r="E93" s="82">
        <f>SUM(E91,E92)</f>
        <v>0</v>
      </c>
      <c r="F93" s="82">
        <f>SUM(F91,F92)</f>
        <v>0</v>
      </c>
      <c r="G93" s="13">
        <f>SUM(G84:G90)+G92</f>
        <v>0</v>
      </c>
      <c r="H93"/>
      <c r="I93">
        <f t="shared" si="26"/>
        <v>0</v>
      </c>
      <c r="J93" s="52"/>
      <c r="K93" s="10"/>
      <c r="L93" s="10"/>
      <c r="M93" s="10"/>
      <c r="N93" s="10"/>
      <c r="O93" s="46" t="str">
        <f t="shared" si="27"/>
        <v>I alt</v>
      </c>
      <c r="P93" s="47" t="str">
        <f t="shared" si="28"/>
        <v/>
      </c>
      <c r="R93" s="34">
        <f t="shared" si="29"/>
        <v>0</v>
      </c>
      <c r="S93" s="34" t="str">
        <f>IFERROR(IF(NOT(ISNUMBER(H80)),"",IF(H78="Anden offentlig støtte overstiger GUDP max tilskudsbeløb",0,B93*H80)),0)</f>
        <v/>
      </c>
      <c r="T93" s="34">
        <f t="shared" si="30"/>
        <v>0</v>
      </c>
      <c r="AF93" s="25"/>
      <c r="AG93" s="25"/>
      <c r="AH93" s="25"/>
    </row>
    <row r="94" spans="1:34" ht="15.75" thickBot="1" x14ac:dyDescent="0.3">
      <c r="A94" s="38" t="s">
        <v>28</v>
      </c>
      <c r="B94" s="83">
        <f>IF(ISBLANK(F94),"",B93)</f>
        <v>0</v>
      </c>
      <c r="C94" s="84">
        <f>IF(ISBLANK(F94),"",C93)</f>
        <v>0</v>
      </c>
      <c r="D94" s="85"/>
      <c r="E94" s="84"/>
      <c r="F94" s="84">
        <f>F93</f>
        <v>0</v>
      </c>
      <c r="G94" s="39">
        <f>IF(ISBLANK(F94),"",G93)</f>
        <v>0</v>
      </c>
      <c r="H94"/>
      <c r="J94" s="53"/>
      <c r="K94" s="11"/>
      <c r="L94" s="11"/>
      <c r="M94" s="11"/>
      <c r="N94" s="11"/>
      <c r="O94" s="48" t="str">
        <f t="shared" si="27"/>
        <v>Finansiering i alt</v>
      </c>
      <c r="P94" s="49" t="str">
        <f t="shared" si="28"/>
        <v/>
      </c>
      <c r="R94" s="34">
        <f t="shared" si="29"/>
        <v>0</v>
      </c>
      <c r="S94" s="34" t="str">
        <f>IFERROR(IF(NOT(ISNUMBER(H80)),"",IF(H78="Anden offentlig støtte overstiger GUDP max tilskudsbeløb",0,B94*H80)),0)</f>
        <v/>
      </c>
      <c r="T94" s="34">
        <f t="shared" si="30"/>
        <v>0</v>
      </c>
      <c r="AF94" s="25"/>
      <c r="AG94" s="25"/>
      <c r="AH94" s="25"/>
    </row>
    <row r="95" spans="1:34" x14ac:dyDescent="0.25">
      <c r="B95" s="35">
        <f>IF(NOT(ISNUMBER(B94)),B93,IF(B94=B93,B93,B94))</f>
        <v>0</v>
      </c>
      <c r="C95" s="35">
        <f>IF(NOT(ISNUMBER(C94)),C93,IF(C94=C93,C93,C94))</f>
        <v>0</v>
      </c>
      <c r="D95" s="35">
        <f>IF(NOT(ISNUMBER(D94)),D93,IF(D94=D93,D93,D94))</f>
        <v>0</v>
      </c>
      <c r="E95" s="35"/>
      <c r="F95" s="35">
        <f>IF(NOT(ISNUMBER(F94)),F93,IF(F94=F93,F93,F94))</f>
        <v>0</v>
      </c>
      <c r="AF95" s="25"/>
      <c r="AG95" s="25"/>
      <c r="AH95" s="25"/>
    </row>
    <row r="96" spans="1:34" ht="15.75" x14ac:dyDescent="0.25">
      <c r="A96" s="2" t="s">
        <v>29</v>
      </c>
      <c r="B96" s="60"/>
      <c r="C96" s="14" t="s">
        <v>38</v>
      </c>
      <c r="E96" s="1" t="s">
        <v>31</v>
      </c>
      <c r="F96" s="150"/>
      <c r="G96" s="150"/>
      <c r="O96" s="57"/>
      <c r="P96" s="57"/>
      <c r="Q96" s="57"/>
      <c r="R96" s="58"/>
      <c r="S96" s="58"/>
      <c r="T96" s="58"/>
      <c r="U96" s="66"/>
      <c r="V96" s="66"/>
      <c r="W96" s="66"/>
      <c r="X96" s="58"/>
    </row>
    <row r="97" spans="1:34" ht="15.75" x14ac:dyDescent="0.25">
      <c r="A97" s="2"/>
      <c r="B97" s="60"/>
      <c r="C97" s="14"/>
      <c r="E97" s="1" t="s">
        <v>58</v>
      </c>
      <c r="F97" s="95" t="str">
        <f>IF(ISBLANK($F$17),"",$F$17)</f>
        <v/>
      </c>
      <c r="G97" s="59"/>
      <c r="O97" s="57"/>
      <c r="P97" s="57"/>
      <c r="Q97" s="57"/>
      <c r="R97" s="58"/>
      <c r="S97" s="58"/>
      <c r="T97" s="58"/>
      <c r="U97" s="68"/>
      <c r="V97" s="58"/>
      <c r="W97" s="58"/>
      <c r="X97" s="58"/>
    </row>
    <row r="98" spans="1:34" ht="30" x14ac:dyDescent="0.25">
      <c r="A98" s="1" t="s">
        <v>5</v>
      </c>
      <c r="B98" s="73"/>
      <c r="C98" s="18"/>
      <c r="E98" s="26" t="s">
        <v>121</v>
      </c>
      <c r="F98" s="42"/>
      <c r="G98" s="27" t="s">
        <v>120</v>
      </c>
      <c r="H98" s="28" t="str">
        <f>IFERROR(IF(H100&lt;0,"Anden offentlig støtte overstiger GUDP max tilskudsbeløb",IF(H100=F100,"",H100)),"")</f>
        <v/>
      </c>
      <c r="I98">
        <f>IF(F96="",0,IF(LEFT(F96,9)="Offentlig",B111*0.44,B104*0.3))</f>
        <v>0</v>
      </c>
      <c r="O98" s="24"/>
      <c r="P98" s="24"/>
      <c r="R98" s="25"/>
      <c r="S98" s="25"/>
      <c r="T98" s="25"/>
      <c r="U98" s="69"/>
    </row>
    <row r="99" spans="1:34" ht="30" x14ac:dyDescent="0.25">
      <c r="A99" s="1"/>
      <c r="B99" s="18"/>
      <c r="C99" s="18"/>
      <c r="E99" s="26" t="s">
        <v>122</v>
      </c>
      <c r="F99" s="87">
        <f>IFERROR(F98*B113,"")</f>
        <v>0</v>
      </c>
      <c r="G99" s="27" t="s">
        <v>123</v>
      </c>
      <c r="H99" s="88" t="str">
        <f>IFERROR(B113*H98,"")</f>
        <v/>
      </c>
      <c r="R99" s="34"/>
      <c r="S99" s="34"/>
      <c r="T99" s="34"/>
      <c r="AF99" s="25"/>
      <c r="AG99" s="25"/>
      <c r="AH99" s="25"/>
    </row>
    <row r="100" spans="1:34" x14ac:dyDescent="0.25">
      <c r="A100" s="1" t="s">
        <v>32</v>
      </c>
      <c r="B100" s="29" t="str">
        <f>IF(F96="","",IF(F96="Offentlig forsknings- og vidensformidlingsorganisation",0.44,IF(F96="Privat forsknings- og vidensformidlingsorganisation",0.44,0.3)))</f>
        <v/>
      </c>
      <c r="C100" s="1"/>
      <c r="D100" s="30"/>
      <c r="E100" s="30"/>
      <c r="F100" s="31">
        <f>F98</f>
        <v>0</v>
      </c>
      <c r="G100" s="32"/>
      <c r="H100" s="33" t="str">
        <f>IFERROR(IF(B113*(1-F100)-D114-F114&lt;0,F100-((B113*F100+F114+D114)-B113)/B113,""),"")</f>
        <v/>
      </c>
      <c r="R100" s="34"/>
      <c r="S100" s="34"/>
      <c r="T100" s="34"/>
      <c r="AF100" s="25"/>
      <c r="AG100" s="25"/>
      <c r="AH100" s="25"/>
    </row>
    <row r="101" spans="1:34" x14ac:dyDescent="0.25">
      <c r="A101" s="1" t="s">
        <v>33</v>
      </c>
      <c r="B101" s="86" t="str">
        <f>IF(F96="","",IF(OR(LEFT(F96,9)="Offentlig",LEFT(F96,6)="Privat"),SUM(B104:B106,B110)*0.44-B112,SUM(B104:B105)*0.3-B112))</f>
        <v/>
      </c>
      <c r="C101" s="1"/>
      <c r="D101" s="30"/>
      <c r="E101" s="30"/>
      <c r="F101" s="54"/>
      <c r="G101" s="55"/>
      <c r="H101" s="56"/>
      <c r="J101" s="41"/>
      <c r="R101" s="34"/>
      <c r="S101" s="34"/>
      <c r="T101" s="34"/>
      <c r="AF101" s="25"/>
      <c r="AG101" s="25"/>
      <c r="AH101" s="25"/>
    </row>
    <row r="102" spans="1:34" ht="15.75" thickBot="1" x14ac:dyDescent="0.3">
      <c r="D102" s="35"/>
      <c r="E102" s="35"/>
      <c r="F102" s="35"/>
      <c r="G102" s="35"/>
      <c r="H102" s="35"/>
      <c r="R102" s="34" t="s">
        <v>34</v>
      </c>
      <c r="S102" s="34" t="s">
        <v>35</v>
      </c>
      <c r="T102" s="34" t="s">
        <v>36</v>
      </c>
      <c r="AF102" s="25"/>
      <c r="AG102" s="25"/>
      <c r="AH102" s="25"/>
    </row>
    <row r="103" spans="1:34" ht="15.75" thickBot="1" x14ac:dyDescent="0.3">
      <c r="A103" s="3" t="str">
        <f>IF(B113&gt;0,"Ja","")</f>
        <v/>
      </c>
      <c r="B103" s="4" t="s">
        <v>19</v>
      </c>
      <c r="C103" s="5" t="s">
        <v>119</v>
      </c>
      <c r="D103" s="5" t="s">
        <v>20</v>
      </c>
      <c r="E103" s="5" t="s">
        <v>118</v>
      </c>
      <c r="F103" s="5" t="s">
        <v>21</v>
      </c>
      <c r="G103" s="6" t="s">
        <v>0</v>
      </c>
      <c r="H103"/>
      <c r="J103" s="3" t="s">
        <v>37</v>
      </c>
      <c r="L103" s="10"/>
      <c r="M103" s="10"/>
      <c r="N103" s="10"/>
      <c r="O103" s="10"/>
      <c r="P103" s="50" t="s">
        <v>57</v>
      </c>
      <c r="Q103" s="43"/>
      <c r="R103" s="34"/>
      <c r="S103" s="34"/>
      <c r="T103" s="34"/>
      <c r="AF103" s="25"/>
      <c r="AG103" s="25"/>
      <c r="AH103" s="25"/>
    </row>
    <row r="104" spans="1:34" ht="15.75" thickBot="1" x14ac:dyDescent="0.3">
      <c r="A104" s="7" t="s">
        <v>61</v>
      </c>
      <c r="B104" s="77"/>
      <c r="C104" s="78">
        <f>IFERROR(IF(H98="",IF(E104="",B104*F98,E104),IF(E104="",B104*H98,E104)),0)</f>
        <v>0</v>
      </c>
      <c r="D104" s="78">
        <f t="shared" ref="D104:D110" si="33">IFERROR(B104-C104,0)</f>
        <v>0</v>
      </c>
      <c r="E104" s="79"/>
      <c r="F104" s="79"/>
      <c r="G104" s="17"/>
      <c r="H104"/>
      <c r="I104">
        <f>IF($F$53&lt;&gt;"Offentlig forsknings- og vidensformidlingsorganisation",0,IF(B104="",0,B104))</f>
        <v>0</v>
      </c>
      <c r="J104" s="51"/>
      <c r="K104" s="9"/>
      <c r="L104" s="9"/>
      <c r="M104" s="9"/>
      <c r="N104" s="9"/>
      <c r="O104" s="44" t="str">
        <f>A104</f>
        <v>VIP</v>
      </c>
      <c r="P104" s="45" t="str">
        <f>IFERROR(C104/B104,"")</f>
        <v/>
      </c>
      <c r="Q104" s="43"/>
      <c r="R104" s="34">
        <f>IF(B104=0,0,B104*$F$18)</f>
        <v>0</v>
      </c>
      <c r="S104" s="34" t="str">
        <f>IFERROR(IF(NOT(ISNUMBER(H100)),"",IF(H98="Anden offentlig støtte overstiger GUDP max tilskudsbeløb",0,B104*H100)),0)</f>
        <v/>
      </c>
      <c r="T104" s="34">
        <f>IF(NOT(ISNUMBER(S104)),R104,IFERROR(IF(S104=0,0,S104),0))</f>
        <v>0</v>
      </c>
      <c r="AF104" s="25"/>
      <c r="AG104" s="25"/>
      <c r="AH104" s="25"/>
    </row>
    <row r="105" spans="1:34" x14ac:dyDescent="0.25">
      <c r="A105" s="70" t="s">
        <v>62</v>
      </c>
      <c r="B105" s="77"/>
      <c r="C105" s="78">
        <f>IFERROR(IF(H98="",IF(E105="",B105*F98,E105),IF(E105="",B105*H98,E105)),0)</f>
        <v>0</v>
      </c>
      <c r="D105" s="78">
        <f t="shared" si="33"/>
        <v>0</v>
      </c>
      <c r="E105" s="79"/>
      <c r="F105" s="79"/>
      <c r="G105" s="17"/>
      <c r="H105"/>
      <c r="J105" s="52"/>
      <c r="K105" s="10"/>
      <c r="L105" s="10"/>
      <c r="M105" s="10"/>
      <c r="N105" s="10"/>
      <c r="O105" s="44" t="str">
        <f>A105</f>
        <v>TAP</v>
      </c>
      <c r="P105" s="71" t="str">
        <f>IFERROR(C105/B105,"")</f>
        <v/>
      </c>
      <c r="Q105" s="43"/>
      <c r="R105" s="34"/>
      <c r="S105" s="34"/>
      <c r="T105" s="34"/>
      <c r="AF105" s="25"/>
      <c r="AG105" s="25"/>
      <c r="AH105" s="25"/>
    </row>
    <row r="106" spans="1:34" x14ac:dyDescent="0.25">
      <c r="A106" s="8" t="s">
        <v>23</v>
      </c>
      <c r="B106" s="77"/>
      <c r="C106" s="78">
        <f>IFERROR(IF(H98="",IF(E106="",B106*F98,E106),IF(E106="",B106*H98,E106)),0)</f>
        <v>0</v>
      </c>
      <c r="D106" s="78">
        <f t="shared" si="33"/>
        <v>0</v>
      </c>
      <c r="E106" s="79"/>
      <c r="F106" s="79"/>
      <c r="G106" s="17"/>
      <c r="H106"/>
      <c r="I106">
        <f t="shared" ref="I106:I113" si="34">IF($F$53&lt;&gt;"Offentlig forsknings- og vidensformidlingsorganisation",0,IF(B106="",0,B106))</f>
        <v>0</v>
      </c>
      <c r="J106" s="52"/>
      <c r="K106" s="10"/>
      <c r="L106" s="10"/>
      <c r="M106" s="10"/>
      <c r="N106" s="10"/>
      <c r="O106" s="46" t="str">
        <f t="shared" ref="O106:O114" si="35">A106</f>
        <v>Øvrige omkostninger</v>
      </c>
      <c r="P106" s="47" t="str">
        <f t="shared" ref="P106:P114" si="36">IFERROR(C106/B106,"")</f>
        <v/>
      </c>
      <c r="Q106" s="43"/>
      <c r="R106" s="34">
        <f t="shared" ref="R106:R114" si="37">IF(B106=0,0,B106*$F$18)</f>
        <v>0</v>
      </c>
      <c r="S106" s="34" t="str">
        <f>IFERROR(IF(NOT(ISNUMBER(H100)),"",IF(H98="Anden offentlig støtte overstiger GUDP max tilskudsbeløb",0,B106*H100)),0)</f>
        <v/>
      </c>
      <c r="T106" s="34">
        <f t="shared" ref="T106:T114" si="38">IF(NOT(ISNUMBER(S106)),R106,IFERROR(IF(S106=0,0,S106),0))</f>
        <v>0</v>
      </c>
      <c r="AF106" s="25"/>
      <c r="AG106" s="25"/>
      <c r="AH106" s="25"/>
    </row>
    <row r="107" spans="1:34" x14ac:dyDescent="0.25">
      <c r="A107" s="8" t="s">
        <v>24</v>
      </c>
      <c r="B107" s="77"/>
      <c r="C107" s="78">
        <f>IFERROR(IF(H98="",IF(E107="",B107*F98,E107),IF(E107="",B107*H98,E107)),0)</f>
        <v>0</v>
      </c>
      <c r="D107" s="78">
        <f t="shared" si="33"/>
        <v>0</v>
      </c>
      <c r="E107" s="79"/>
      <c r="F107" s="79"/>
      <c r="G107" s="17"/>
      <c r="H107"/>
      <c r="I107">
        <f t="shared" si="34"/>
        <v>0</v>
      </c>
      <c r="J107" s="52"/>
      <c r="K107" s="10"/>
      <c r="L107" s="10"/>
      <c r="M107" s="10"/>
      <c r="N107" s="10"/>
      <c r="O107" s="46" t="str">
        <f t="shared" si="35"/>
        <v>Apparatur/udstyr</v>
      </c>
      <c r="P107" s="47" t="str">
        <f t="shared" si="36"/>
        <v/>
      </c>
      <c r="Q107" s="43"/>
      <c r="R107" s="34">
        <f t="shared" si="37"/>
        <v>0</v>
      </c>
      <c r="S107" s="34" t="str">
        <f>IFERROR(IF(NOT(ISNUMBER(H100)),"",IF(H98="Anden offentlig støtte overstiger GUDP max tilskudsbeløb",0,B107*H100)),0)</f>
        <v/>
      </c>
      <c r="T107" s="34">
        <f t="shared" si="38"/>
        <v>0</v>
      </c>
      <c r="AF107" s="25"/>
      <c r="AG107" s="25"/>
      <c r="AH107" s="25"/>
    </row>
    <row r="108" spans="1:34" x14ac:dyDescent="0.25">
      <c r="A108" s="8" t="s">
        <v>25</v>
      </c>
      <c r="B108" s="77"/>
      <c r="C108" s="78">
        <f>IFERROR(IF(H98="",IF(E108="",B108*F98,E108),IF(E108="",B108*H98,E108)),0)</f>
        <v>0</v>
      </c>
      <c r="D108" s="78">
        <f t="shared" si="33"/>
        <v>0</v>
      </c>
      <c r="E108" s="79"/>
      <c r="F108" s="79"/>
      <c r="G108" s="17"/>
      <c r="H108"/>
      <c r="I108">
        <f t="shared" si="34"/>
        <v>0</v>
      </c>
      <c r="J108" s="52"/>
      <c r="K108" s="10"/>
      <c r="L108" s="10"/>
      <c r="M108" s="10"/>
      <c r="N108" s="10"/>
      <c r="O108" s="46" t="str">
        <f t="shared" si="35"/>
        <v>Scrap-værdi</v>
      </c>
      <c r="P108" s="47" t="str">
        <f t="shared" si="36"/>
        <v/>
      </c>
      <c r="Q108" s="43"/>
      <c r="R108" s="34">
        <f t="shared" si="37"/>
        <v>0</v>
      </c>
      <c r="S108" s="34" t="str">
        <f>IFERROR(IF(NOT(ISNUMBER(H100)),"",IF(H98="Anden offentlig støtte overstiger GUDP max tilskudsbeløb",0,B108*H100)),0)</f>
        <v/>
      </c>
      <c r="T108" s="34">
        <f t="shared" si="38"/>
        <v>0</v>
      </c>
      <c r="AF108" s="25"/>
      <c r="AG108" s="25"/>
      <c r="AH108" s="25"/>
    </row>
    <row r="109" spans="1:34" x14ac:dyDescent="0.25">
      <c r="A109" s="8" t="s">
        <v>26</v>
      </c>
      <c r="B109" s="77"/>
      <c r="C109" s="78">
        <f>IFERROR(IF(H98="",IF(E109="",B109*F98,E109),IF(E109="",B109*H98,E109)),0)</f>
        <v>0</v>
      </c>
      <c r="D109" s="78">
        <f t="shared" si="33"/>
        <v>0</v>
      </c>
      <c r="E109" s="79"/>
      <c r="F109" s="79"/>
      <c r="G109" s="17"/>
      <c r="H109"/>
      <c r="I109">
        <f t="shared" si="34"/>
        <v>0</v>
      </c>
      <c r="J109" s="52"/>
      <c r="K109" s="10"/>
      <c r="L109" s="10"/>
      <c r="M109" s="10"/>
      <c r="N109" s="10"/>
      <c r="O109" s="46" t="str">
        <f t="shared" si="35"/>
        <v>Evt. indtægter</v>
      </c>
      <c r="P109" s="47" t="str">
        <f t="shared" si="36"/>
        <v/>
      </c>
      <c r="Q109" s="43"/>
      <c r="R109" s="34">
        <f t="shared" si="37"/>
        <v>0</v>
      </c>
      <c r="S109" s="34" t="str">
        <f>IFERROR(IF(NOT(ISNUMBER(H100)),"",IF(H98="Anden offentlig støtte overstiger GUDP max tilskudsbeløb",0,B109*H100)),0)</f>
        <v/>
      </c>
      <c r="T109" s="34">
        <f t="shared" si="38"/>
        <v>0</v>
      </c>
      <c r="AF109" s="25"/>
      <c r="AG109" s="25"/>
      <c r="AH109" s="25"/>
    </row>
    <row r="110" spans="1:34" x14ac:dyDescent="0.25">
      <c r="A110" s="8" t="s">
        <v>54</v>
      </c>
      <c r="B110" s="77"/>
      <c r="C110" s="78">
        <f>IFERROR(IF(H98="",IF(E110="",B110*F98,E110),IF(E110="",B110*H98,E110)),0)</f>
        <v>0</v>
      </c>
      <c r="D110" s="78">
        <f t="shared" si="33"/>
        <v>0</v>
      </c>
      <c r="E110" s="79"/>
      <c r="F110" s="79"/>
      <c r="G110" s="17"/>
      <c r="H110"/>
      <c r="I110">
        <f t="shared" si="34"/>
        <v>0</v>
      </c>
      <c r="J110" s="52"/>
      <c r="K110" s="10"/>
      <c r="L110" s="10"/>
      <c r="M110" s="10"/>
      <c r="N110" s="10"/>
      <c r="O110" s="46" t="str">
        <f t="shared" si="35"/>
        <v>Andet</v>
      </c>
      <c r="P110" s="47" t="str">
        <f t="shared" si="36"/>
        <v/>
      </c>
      <c r="Q110" s="43"/>
      <c r="R110" s="34">
        <f t="shared" si="37"/>
        <v>0</v>
      </c>
      <c r="S110" s="34" t="str">
        <f>IFERROR(IF(NOT(ISNUMBER(H100)),"",IF(H98="Anden offentlig støtte overstiger GUDP max tilskudsbeløb",0,B110*H100)),0)</f>
        <v/>
      </c>
      <c r="T110" s="34">
        <f t="shared" si="38"/>
        <v>0</v>
      </c>
      <c r="AF110" s="25"/>
      <c r="AG110" s="25"/>
      <c r="AH110" s="25"/>
    </row>
    <row r="111" spans="1:34" ht="15.75" thickBot="1" x14ac:dyDescent="0.3">
      <c r="A111" s="36" t="s">
        <v>55</v>
      </c>
      <c r="B111" s="80">
        <f t="shared" ref="B111" si="39">SUM(B104:B110)</f>
        <v>0</v>
      </c>
      <c r="C111" s="78">
        <f>SUM(C104:C110)</f>
        <v>0</v>
      </c>
      <c r="D111" s="78">
        <f t="shared" ref="D111:G111" si="40">SUM(D104:D110)</f>
        <v>0</v>
      </c>
      <c r="E111" s="78">
        <f t="shared" si="40"/>
        <v>0</v>
      </c>
      <c r="F111" s="78">
        <f t="shared" si="40"/>
        <v>0</v>
      </c>
      <c r="G111" s="12">
        <f t="shared" si="40"/>
        <v>0</v>
      </c>
      <c r="H111"/>
      <c r="I111">
        <f t="shared" si="34"/>
        <v>0</v>
      </c>
      <c r="J111" s="52"/>
      <c r="K111" s="10"/>
      <c r="L111" s="11"/>
      <c r="M111" s="11"/>
      <c r="N111" s="11"/>
      <c r="O111" s="46" t="str">
        <f t="shared" si="35"/>
        <v>I alt uden biddrag til fælles udgifter</v>
      </c>
      <c r="P111" s="47" t="str">
        <f t="shared" si="36"/>
        <v/>
      </c>
      <c r="Q111" s="43"/>
      <c r="R111" s="34">
        <f t="shared" si="37"/>
        <v>0</v>
      </c>
      <c r="S111" s="34" t="str">
        <f>IFERROR(IF(NOT(ISNUMBER(H100)),"",IF(H98="Anden offentlig støtte overstiger GUDP max tilskudsbeløb",0,B111*H100)),0)</f>
        <v/>
      </c>
      <c r="T111" s="34">
        <f t="shared" si="38"/>
        <v>0</v>
      </c>
      <c r="AF111" s="25"/>
      <c r="AG111" s="25"/>
      <c r="AH111" s="25"/>
    </row>
    <row r="112" spans="1:34" x14ac:dyDescent="0.25">
      <c r="A112" s="8" t="s">
        <v>56</v>
      </c>
      <c r="B112" s="77"/>
      <c r="C112" s="78">
        <f>IFERROR(IF(H98="",IF(E112="",B112*F98,E112),IF(E112="",B112*H98,E112)),0)</f>
        <v>0</v>
      </c>
      <c r="D112" s="78">
        <f>IFERROR(B112-C112,0)</f>
        <v>0</v>
      </c>
      <c r="E112" s="79"/>
      <c r="F112" s="79"/>
      <c r="G112" s="17"/>
      <c r="H112"/>
      <c r="I112">
        <f t="shared" si="34"/>
        <v>0</v>
      </c>
      <c r="J112" s="52"/>
      <c r="K112" s="10"/>
      <c r="L112" s="10"/>
      <c r="M112" s="10"/>
      <c r="N112" s="10"/>
      <c r="O112" s="46" t="str">
        <f t="shared" si="35"/>
        <v>Biddrag til fælles udgifter</v>
      </c>
      <c r="P112" s="47" t="str">
        <f t="shared" si="36"/>
        <v/>
      </c>
      <c r="Q112" s="43"/>
      <c r="R112" s="34">
        <f t="shared" si="37"/>
        <v>0</v>
      </c>
      <c r="S112" s="34" t="str">
        <f>IFERROR(IF(NOT(ISNUMBER(H100)),"",IF(H98="Anden offentlig støtte overstiger GUDP max tilskudsbeløb",0,B112*H100)),0)</f>
        <v/>
      </c>
      <c r="T112" s="34">
        <f t="shared" si="38"/>
        <v>0</v>
      </c>
      <c r="AF112" s="25"/>
      <c r="AG112" s="25"/>
      <c r="AH112" s="25"/>
    </row>
    <row r="113" spans="1:34" ht="15.75" thickBot="1" x14ac:dyDescent="0.3">
      <c r="A113" s="37" t="s">
        <v>27</v>
      </c>
      <c r="B113" s="81">
        <f>SUM(B104:B110)+B112</f>
        <v>0</v>
      </c>
      <c r="C113" s="82">
        <f>SUM(C104:C110)+C112</f>
        <v>0</v>
      </c>
      <c r="D113" s="82">
        <f>IF(SUM(D104:D110)+D112-SUM(D114:F114)&lt;=0,0,SUM(D104:D110)+D112-SUM(D114:F114))</f>
        <v>0</v>
      </c>
      <c r="E113" s="82">
        <f>SUM(E111,E112)</f>
        <v>0</v>
      </c>
      <c r="F113" s="82">
        <f>SUM(F111,F112)</f>
        <v>0</v>
      </c>
      <c r="G113" s="13">
        <f>SUM(G104:G110)+G112</f>
        <v>0</v>
      </c>
      <c r="H113"/>
      <c r="I113">
        <f t="shared" si="34"/>
        <v>0</v>
      </c>
      <c r="J113" s="52"/>
      <c r="K113" s="10"/>
      <c r="L113" s="10"/>
      <c r="M113" s="10"/>
      <c r="N113" s="10"/>
      <c r="O113" s="46" t="str">
        <f t="shared" si="35"/>
        <v>I alt</v>
      </c>
      <c r="P113" s="47" t="str">
        <f t="shared" si="36"/>
        <v/>
      </c>
      <c r="R113" s="34">
        <f t="shared" si="37"/>
        <v>0</v>
      </c>
      <c r="S113" s="34" t="str">
        <f>IFERROR(IF(NOT(ISNUMBER(H100)),"",IF(H98="Anden offentlig støtte overstiger GUDP max tilskudsbeløb",0,B113*H100)),0)</f>
        <v/>
      </c>
      <c r="T113" s="34">
        <f t="shared" si="38"/>
        <v>0</v>
      </c>
      <c r="AF113" s="25"/>
      <c r="AG113" s="25"/>
      <c r="AH113" s="25"/>
    </row>
    <row r="114" spans="1:34" ht="15.75" thickBot="1" x14ac:dyDescent="0.3">
      <c r="A114" s="38" t="s">
        <v>28</v>
      </c>
      <c r="B114" s="83">
        <f>IF(ISBLANK(F114),"",B113)</f>
        <v>0</v>
      </c>
      <c r="C114" s="84">
        <f>IF(ISBLANK(F114),"",C113)</f>
        <v>0</v>
      </c>
      <c r="D114" s="85"/>
      <c r="E114" s="84"/>
      <c r="F114" s="84">
        <f>F113</f>
        <v>0</v>
      </c>
      <c r="G114" s="39">
        <f>IF(ISBLANK(F114),"",G113)</f>
        <v>0</v>
      </c>
      <c r="H114"/>
      <c r="J114" s="53"/>
      <c r="K114" s="11"/>
      <c r="L114" s="11"/>
      <c r="M114" s="11"/>
      <c r="N114" s="11"/>
      <c r="O114" s="48" t="str">
        <f t="shared" si="35"/>
        <v>Finansiering i alt</v>
      </c>
      <c r="P114" s="49" t="str">
        <f t="shared" si="36"/>
        <v/>
      </c>
      <c r="R114" s="34">
        <f t="shared" si="37"/>
        <v>0</v>
      </c>
      <c r="S114" s="34" t="str">
        <f>IFERROR(IF(NOT(ISNUMBER(H100)),"",IF(H98="Anden offentlig støtte overstiger GUDP max tilskudsbeløb",0,B114*H100)),0)</f>
        <v/>
      </c>
      <c r="T114" s="34">
        <f t="shared" si="38"/>
        <v>0</v>
      </c>
      <c r="AF114" s="25"/>
      <c r="AG114" s="25"/>
      <c r="AH114" s="25"/>
    </row>
    <row r="115" spans="1:34" x14ac:dyDescent="0.25">
      <c r="B115" s="35">
        <f>IF(NOT(ISNUMBER(B114)),B113,IF(B114=B113,B113,B114))</f>
        <v>0</v>
      </c>
      <c r="C115" s="35">
        <f>IF(NOT(ISNUMBER(C114)),C113,IF(C114=C113,C113,C114))</f>
        <v>0</v>
      </c>
      <c r="D115" s="35">
        <f>IF(NOT(ISNUMBER(D114)),D113,IF(D114=D113,D113,D114))</f>
        <v>0</v>
      </c>
      <c r="E115" s="35"/>
      <c r="F115" s="35">
        <f>IF(NOT(ISNUMBER(F114)),F113,IF(F114=F113,F113,F114))</f>
        <v>0</v>
      </c>
      <c r="AF115" s="25"/>
      <c r="AG115" s="25"/>
      <c r="AH115" s="25"/>
    </row>
    <row r="116" spans="1:34" ht="15.75" x14ac:dyDescent="0.25">
      <c r="A116" s="2" t="s">
        <v>29</v>
      </c>
      <c r="B116" s="60"/>
      <c r="C116" s="14" t="s">
        <v>39</v>
      </c>
      <c r="E116" s="1" t="s">
        <v>31</v>
      </c>
      <c r="F116" s="150"/>
      <c r="G116" s="150"/>
      <c r="O116" s="57"/>
      <c r="P116" s="57"/>
      <c r="Q116" s="57"/>
      <c r="R116" s="58"/>
      <c r="S116" s="58"/>
      <c r="T116" s="58"/>
      <c r="U116" s="66"/>
      <c r="V116" s="66"/>
      <c r="W116" s="66"/>
      <c r="X116" s="58"/>
    </row>
    <row r="117" spans="1:34" ht="15.75" x14ac:dyDescent="0.25">
      <c r="A117" s="2"/>
      <c r="B117" s="60"/>
      <c r="C117" s="14"/>
      <c r="E117" s="1" t="s">
        <v>58</v>
      </c>
      <c r="F117" s="95" t="str">
        <f>IF(ISBLANK($F$17),"",$F$17)</f>
        <v/>
      </c>
      <c r="G117" s="59"/>
      <c r="O117" s="57"/>
      <c r="P117" s="57"/>
      <c r="Q117" s="57"/>
      <c r="R117" s="58"/>
      <c r="S117" s="58"/>
      <c r="T117" s="58"/>
      <c r="U117" s="68"/>
      <c r="V117" s="58"/>
      <c r="W117" s="58"/>
      <c r="X117" s="58"/>
    </row>
    <row r="118" spans="1:34" ht="30" x14ac:dyDescent="0.25">
      <c r="A118" s="1" t="s">
        <v>5</v>
      </c>
      <c r="B118" s="73"/>
      <c r="C118" s="18"/>
      <c r="E118" s="26" t="s">
        <v>121</v>
      </c>
      <c r="F118" s="42"/>
      <c r="G118" s="27" t="s">
        <v>120</v>
      </c>
      <c r="H118" s="28" t="str">
        <f>IFERROR(IF(H120&lt;0,"Anden offentlig støtte overstiger GUDP max tilskudsbeløb",IF(H120=F120,"",H120)),"")</f>
        <v/>
      </c>
      <c r="I118">
        <f>IF(F116="",0,IF(LEFT(F116,9)="Offentlig",B131*0.44,B124*0.3))</f>
        <v>0</v>
      </c>
      <c r="O118" s="24"/>
      <c r="P118" s="24"/>
      <c r="R118" s="25"/>
      <c r="S118" s="25"/>
      <c r="T118" s="25"/>
      <c r="U118" s="69"/>
    </row>
    <row r="119" spans="1:34" ht="30" x14ac:dyDescent="0.25">
      <c r="A119" s="1"/>
      <c r="B119" s="18"/>
      <c r="C119" s="18"/>
      <c r="E119" s="26" t="s">
        <v>122</v>
      </c>
      <c r="F119" s="87">
        <f>IFERROR(F118*B133,"")</f>
        <v>0</v>
      </c>
      <c r="G119" s="27" t="s">
        <v>123</v>
      </c>
      <c r="H119" s="88" t="str">
        <f>IFERROR(B133*H118,"")</f>
        <v/>
      </c>
      <c r="R119" s="34"/>
      <c r="S119" s="34"/>
      <c r="T119" s="34"/>
      <c r="AF119" s="25"/>
      <c r="AG119" s="25"/>
      <c r="AH119" s="25"/>
    </row>
    <row r="120" spans="1:34" x14ac:dyDescent="0.25">
      <c r="A120" s="1" t="s">
        <v>32</v>
      </c>
      <c r="B120" s="29" t="str">
        <f>IF(F116="","",IF(F116="Offentlig forsknings- og vidensformidlingsorganisation",0.44,IF(F116="Privat forsknings- og vidensformidlingsorganisation",0.44,0.3)))</f>
        <v/>
      </c>
      <c r="C120" s="1"/>
      <c r="D120" s="30"/>
      <c r="E120" s="30"/>
      <c r="F120" s="31">
        <f>F118</f>
        <v>0</v>
      </c>
      <c r="G120" s="32"/>
      <c r="H120" s="33" t="str">
        <f>IFERROR(IF(B133*(1-F120)-D134-F134&lt;0,F120-((B133*F120+F134+D134)-B133)/B133,""),"")</f>
        <v/>
      </c>
      <c r="R120" s="34"/>
      <c r="S120" s="34"/>
      <c r="T120" s="34"/>
      <c r="AF120" s="25"/>
      <c r="AG120" s="25"/>
      <c r="AH120" s="25"/>
    </row>
    <row r="121" spans="1:34" x14ac:dyDescent="0.25">
      <c r="A121" s="1" t="s">
        <v>33</v>
      </c>
      <c r="B121" s="86" t="str">
        <f>IF(F116="","",IF(OR(LEFT(F116,9)="Offentlig",LEFT(F116,6)="Privat"),SUM(B124:B126,B130)*0.44-B132,SUM(B124:B125)*0.3-B132))</f>
        <v/>
      </c>
      <c r="C121" s="1"/>
      <c r="D121" s="30"/>
      <c r="E121" s="30"/>
      <c r="F121" s="54"/>
      <c r="G121" s="55"/>
      <c r="H121" s="56"/>
      <c r="J121" s="41"/>
      <c r="R121" s="34"/>
      <c r="S121" s="34"/>
      <c r="T121" s="34"/>
      <c r="AF121" s="25"/>
      <c r="AG121" s="25"/>
      <c r="AH121" s="25"/>
    </row>
    <row r="122" spans="1:34" ht="15.75" thickBot="1" x14ac:dyDescent="0.3">
      <c r="D122" s="35"/>
      <c r="E122" s="35"/>
      <c r="F122" s="35"/>
      <c r="G122" s="35"/>
      <c r="H122" s="35"/>
      <c r="R122" s="34" t="s">
        <v>34</v>
      </c>
      <c r="S122" s="34" t="s">
        <v>35</v>
      </c>
      <c r="T122" s="34" t="s">
        <v>36</v>
      </c>
      <c r="AF122" s="25"/>
      <c r="AG122" s="25"/>
      <c r="AH122" s="25"/>
    </row>
    <row r="123" spans="1:34" ht="15.75" thickBot="1" x14ac:dyDescent="0.3">
      <c r="A123" s="3" t="str">
        <f>IF(B133&gt;0,"Ja","")</f>
        <v/>
      </c>
      <c r="B123" s="4" t="s">
        <v>19</v>
      </c>
      <c r="C123" s="5" t="s">
        <v>119</v>
      </c>
      <c r="D123" s="5" t="s">
        <v>20</v>
      </c>
      <c r="E123" s="5" t="s">
        <v>118</v>
      </c>
      <c r="F123" s="5" t="s">
        <v>21</v>
      </c>
      <c r="G123" s="6" t="s">
        <v>0</v>
      </c>
      <c r="H123"/>
      <c r="J123" s="3" t="s">
        <v>37</v>
      </c>
      <c r="L123" s="10"/>
      <c r="M123" s="10"/>
      <c r="N123" s="10"/>
      <c r="O123" s="10"/>
      <c r="P123" s="50" t="s">
        <v>57</v>
      </c>
      <c r="Q123" s="43"/>
      <c r="R123" s="34"/>
      <c r="S123" s="34"/>
      <c r="T123" s="34"/>
      <c r="AF123" s="25"/>
      <c r="AG123" s="25"/>
      <c r="AH123" s="25"/>
    </row>
    <row r="124" spans="1:34" ht="15.75" thickBot="1" x14ac:dyDescent="0.3">
      <c r="A124" s="7" t="s">
        <v>61</v>
      </c>
      <c r="B124" s="77"/>
      <c r="C124" s="78">
        <f>IFERROR(IF(H118="",IF(E124="",B124*F118,E124),IF(E124="",B124*H118,E124)),0)</f>
        <v>0</v>
      </c>
      <c r="D124" s="78">
        <f t="shared" ref="D124:D130" si="41">IFERROR(B124-C124,0)</f>
        <v>0</v>
      </c>
      <c r="E124" s="79"/>
      <c r="F124" s="79"/>
      <c r="G124" s="17"/>
      <c r="H124"/>
      <c r="I124">
        <f>IF($F$53&lt;&gt;"Offentlig forsknings- og vidensformidlingsorganisation",0,IF(B124="",0,B124))</f>
        <v>0</v>
      </c>
      <c r="J124" s="51"/>
      <c r="K124" s="9"/>
      <c r="L124" s="9"/>
      <c r="M124" s="9"/>
      <c r="N124" s="9"/>
      <c r="O124" s="44" t="str">
        <f>A124</f>
        <v>VIP</v>
      </c>
      <c r="P124" s="45" t="str">
        <f>IFERROR(C124/B124,"")</f>
        <v/>
      </c>
      <c r="Q124" s="43"/>
      <c r="R124" s="34">
        <f>IF(B124=0,0,B124*$F$18)</f>
        <v>0</v>
      </c>
      <c r="S124" s="34" t="str">
        <f>IFERROR(IF(NOT(ISNUMBER(H120)),"",IF(H118="Anden offentlig støtte overstiger GUDP max tilskudsbeløb",0,B124*H120)),0)</f>
        <v/>
      </c>
      <c r="T124" s="34">
        <f>IF(NOT(ISNUMBER(S124)),R124,IFERROR(IF(S124=0,0,S124),0))</f>
        <v>0</v>
      </c>
      <c r="AF124" s="25"/>
      <c r="AG124" s="25"/>
      <c r="AH124" s="25"/>
    </row>
    <row r="125" spans="1:34" x14ac:dyDescent="0.25">
      <c r="A125" s="70" t="s">
        <v>62</v>
      </c>
      <c r="B125" s="77"/>
      <c r="C125" s="78">
        <f>IFERROR(IF(H118="",IF(E125="",B125*F118,E125),IF(E125="",B125*H118,E125)),0)</f>
        <v>0</v>
      </c>
      <c r="D125" s="78">
        <f t="shared" si="41"/>
        <v>0</v>
      </c>
      <c r="E125" s="79"/>
      <c r="F125" s="79"/>
      <c r="G125" s="17"/>
      <c r="H125"/>
      <c r="J125" s="52"/>
      <c r="K125" s="10"/>
      <c r="L125" s="10"/>
      <c r="M125" s="10"/>
      <c r="N125" s="10"/>
      <c r="O125" s="44" t="str">
        <f>A125</f>
        <v>TAP</v>
      </c>
      <c r="P125" s="71" t="str">
        <f>IFERROR(C125/B125,"")</f>
        <v/>
      </c>
      <c r="Q125" s="43"/>
      <c r="R125" s="34"/>
      <c r="S125" s="34"/>
      <c r="T125" s="34"/>
      <c r="AF125" s="25"/>
      <c r="AG125" s="25"/>
      <c r="AH125" s="25"/>
    </row>
    <row r="126" spans="1:34" x14ac:dyDescent="0.25">
      <c r="A126" s="8" t="s">
        <v>23</v>
      </c>
      <c r="B126" s="77"/>
      <c r="C126" s="78">
        <f>IFERROR(IF(H118="",IF(E126="",B126*F118,E126),IF(E126="",B126*H118,E126)),0)</f>
        <v>0</v>
      </c>
      <c r="D126" s="78">
        <f t="shared" si="41"/>
        <v>0</v>
      </c>
      <c r="E126" s="79"/>
      <c r="F126" s="79"/>
      <c r="G126" s="17"/>
      <c r="H126"/>
      <c r="I126">
        <f t="shared" ref="I126:I133" si="42">IF($F$53&lt;&gt;"Offentlig forsknings- og vidensformidlingsorganisation",0,IF(B126="",0,B126))</f>
        <v>0</v>
      </c>
      <c r="J126" s="52"/>
      <c r="K126" s="10"/>
      <c r="L126" s="10"/>
      <c r="M126" s="10"/>
      <c r="N126" s="10"/>
      <c r="O126" s="46" t="str">
        <f t="shared" ref="O126:O134" si="43">A126</f>
        <v>Øvrige omkostninger</v>
      </c>
      <c r="P126" s="47" t="str">
        <f t="shared" ref="P126:P134" si="44">IFERROR(C126/B126,"")</f>
        <v/>
      </c>
      <c r="Q126" s="43"/>
      <c r="R126" s="34">
        <f t="shared" ref="R126:R134" si="45">IF(B126=0,0,B126*$F$18)</f>
        <v>0</v>
      </c>
      <c r="S126" s="34" t="str">
        <f>IFERROR(IF(NOT(ISNUMBER(H120)),"",IF(H118="Anden offentlig støtte overstiger GUDP max tilskudsbeløb",0,B126*H120)),0)</f>
        <v/>
      </c>
      <c r="T126" s="34">
        <f t="shared" ref="T126:T134" si="46">IF(NOT(ISNUMBER(S126)),R126,IFERROR(IF(S126=0,0,S126),0))</f>
        <v>0</v>
      </c>
      <c r="AF126" s="25"/>
      <c r="AG126" s="25"/>
      <c r="AH126" s="25"/>
    </row>
    <row r="127" spans="1:34" x14ac:dyDescent="0.25">
      <c r="A127" s="8" t="s">
        <v>24</v>
      </c>
      <c r="B127" s="77"/>
      <c r="C127" s="78">
        <f>IFERROR(IF(H118="",IF(E127="",B127*F118,E127),IF(E127="",B127*H118,E127)),0)</f>
        <v>0</v>
      </c>
      <c r="D127" s="78">
        <f t="shared" si="41"/>
        <v>0</v>
      </c>
      <c r="E127" s="79"/>
      <c r="F127" s="79"/>
      <c r="G127" s="17"/>
      <c r="H127"/>
      <c r="I127">
        <f t="shared" si="42"/>
        <v>0</v>
      </c>
      <c r="J127" s="52"/>
      <c r="K127" s="10"/>
      <c r="L127" s="10"/>
      <c r="M127" s="10"/>
      <c r="N127" s="10"/>
      <c r="O127" s="46" t="str">
        <f t="shared" si="43"/>
        <v>Apparatur/udstyr</v>
      </c>
      <c r="P127" s="47" t="str">
        <f t="shared" si="44"/>
        <v/>
      </c>
      <c r="Q127" s="43"/>
      <c r="R127" s="34">
        <f t="shared" si="45"/>
        <v>0</v>
      </c>
      <c r="S127" s="34" t="str">
        <f>IFERROR(IF(NOT(ISNUMBER(H120)),"",IF(H118="Anden offentlig støtte overstiger GUDP max tilskudsbeløb",0,B127*H120)),0)</f>
        <v/>
      </c>
      <c r="T127" s="34">
        <f t="shared" si="46"/>
        <v>0</v>
      </c>
      <c r="AF127" s="25"/>
      <c r="AG127" s="25"/>
      <c r="AH127" s="25"/>
    </row>
    <row r="128" spans="1:34" x14ac:dyDescent="0.25">
      <c r="A128" s="8" t="s">
        <v>25</v>
      </c>
      <c r="B128" s="77"/>
      <c r="C128" s="78">
        <f>IFERROR(IF(H118="",IF(E128="",B128*F118,E128),IF(E128="",B128*H118,E128)),0)</f>
        <v>0</v>
      </c>
      <c r="D128" s="78">
        <f t="shared" si="41"/>
        <v>0</v>
      </c>
      <c r="E128" s="79"/>
      <c r="F128" s="79"/>
      <c r="G128" s="17"/>
      <c r="H128"/>
      <c r="I128">
        <f t="shared" si="42"/>
        <v>0</v>
      </c>
      <c r="J128" s="52"/>
      <c r="K128" s="10"/>
      <c r="L128" s="10"/>
      <c r="M128" s="10"/>
      <c r="N128" s="10"/>
      <c r="O128" s="46" t="str">
        <f t="shared" si="43"/>
        <v>Scrap-værdi</v>
      </c>
      <c r="P128" s="47" t="str">
        <f t="shared" si="44"/>
        <v/>
      </c>
      <c r="Q128" s="43"/>
      <c r="R128" s="34">
        <f t="shared" si="45"/>
        <v>0</v>
      </c>
      <c r="S128" s="34" t="str">
        <f>IFERROR(IF(NOT(ISNUMBER(H120)),"",IF(H118="Anden offentlig støtte overstiger GUDP max tilskudsbeløb",0,B128*H120)),0)</f>
        <v/>
      </c>
      <c r="T128" s="34">
        <f t="shared" si="46"/>
        <v>0</v>
      </c>
      <c r="AF128" s="25"/>
      <c r="AG128" s="25"/>
      <c r="AH128" s="25"/>
    </row>
    <row r="129" spans="1:34" x14ac:dyDescent="0.25">
      <c r="A129" s="8" t="s">
        <v>26</v>
      </c>
      <c r="B129" s="77"/>
      <c r="C129" s="78">
        <f>IFERROR(IF(H118="",IF(E129="",B129*F118,E129),IF(E129="",B129*H118,E129)),0)</f>
        <v>0</v>
      </c>
      <c r="D129" s="78">
        <f t="shared" si="41"/>
        <v>0</v>
      </c>
      <c r="E129" s="79"/>
      <c r="F129" s="79"/>
      <c r="G129" s="17"/>
      <c r="H129"/>
      <c r="I129">
        <f t="shared" si="42"/>
        <v>0</v>
      </c>
      <c r="J129" s="52"/>
      <c r="K129" s="10"/>
      <c r="L129" s="10"/>
      <c r="M129" s="10"/>
      <c r="N129" s="10"/>
      <c r="O129" s="46" t="str">
        <f t="shared" si="43"/>
        <v>Evt. indtægter</v>
      </c>
      <c r="P129" s="47" t="str">
        <f t="shared" si="44"/>
        <v/>
      </c>
      <c r="Q129" s="43"/>
      <c r="R129" s="34">
        <f t="shared" si="45"/>
        <v>0</v>
      </c>
      <c r="S129" s="34" t="str">
        <f>IFERROR(IF(NOT(ISNUMBER(H120)),"",IF(H118="Anden offentlig støtte overstiger GUDP max tilskudsbeløb",0,B129*H120)),0)</f>
        <v/>
      </c>
      <c r="T129" s="34">
        <f t="shared" si="46"/>
        <v>0</v>
      </c>
      <c r="AF129" s="25"/>
      <c r="AG129" s="25"/>
      <c r="AH129" s="25"/>
    </row>
    <row r="130" spans="1:34" x14ac:dyDescent="0.25">
      <c r="A130" s="8" t="s">
        <v>54</v>
      </c>
      <c r="B130" s="77"/>
      <c r="C130" s="78">
        <f>IFERROR(IF(H118="",IF(E130="",B130*F118,E130),IF(E130="",B130*H118,E130)),0)</f>
        <v>0</v>
      </c>
      <c r="D130" s="78">
        <f t="shared" si="41"/>
        <v>0</v>
      </c>
      <c r="E130" s="79"/>
      <c r="F130" s="79"/>
      <c r="G130" s="17"/>
      <c r="H130"/>
      <c r="I130">
        <f t="shared" si="42"/>
        <v>0</v>
      </c>
      <c r="J130" s="52"/>
      <c r="K130" s="10"/>
      <c r="L130" s="10"/>
      <c r="M130" s="10"/>
      <c r="N130" s="10"/>
      <c r="O130" s="46" t="str">
        <f t="shared" si="43"/>
        <v>Andet</v>
      </c>
      <c r="P130" s="47" t="str">
        <f t="shared" si="44"/>
        <v/>
      </c>
      <c r="Q130" s="43"/>
      <c r="R130" s="34">
        <f t="shared" si="45"/>
        <v>0</v>
      </c>
      <c r="S130" s="34" t="str">
        <f>IFERROR(IF(NOT(ISNUMBER(H120)),"",IF(H118="Anden offentlig støtte overstiger GUDP max tilskudsbeløb",0,B130*H120)),0)</f>
        <v/>
      </c>
      <c r="T130" s="34">
        <f t="shared" si="46"/>
        <v>0</v>
      </c>
      <c r="AF130" s="25"/>
      <c r="AG130" s="25"/>
      <c r="AH130" s="25"/>
    </row>
    <row r="131" spans="1:34" ht="15.75" thickBot="1" x14ac:dyDescent="0.3">
      <c r="A131" s="36" t="s">
        <v>55</v>
      </c>
      <c r="B131" s="80">
        <f t="shared" ref="B131" si="47">SUM(B124:B130)</f>
        <v>0</v>
      </c>
      <c r="C131" s="78">
        <f>SUM(C124:C130)</f>
        <v>0</v>
      </c>
      <c r="D131" s="78">
        <f t="shared" ref="D131:G131" si="48">SUM(D124:D130)</f>
        <v>0</v>
      </c>
      <c r="E131" s="78">
        <f t="shared" si="48"/>
        <v>0</v>
      </c>
      <c r="F131" s="78">
        <f t="shared" si="48"/>
        <v>0</v>
      </c>
      <c r="G131" s="12">
        <f t="shared" si="48"/>
        <v>0</v>
      </c>
      <c r="H131"/>
      <c r="I131">
        <f t="shared" si="42"/>
        <v>0</v>
      </c>
      <c r="J131" s="52"/>
      <c r="K131" s="10"/>
      <c r="L131" s="11"/>
      <c r="M131" s="11"/>
      <c r="N131" s="11"/>
      <c r="O131" s="46" t="str">
        <f t="shared" si="43"/>
        <v>I alt uden biddrag til fælles udgifter</v>
      </c>
      <c r="P131" s="47" t="str">
        <f t="shared" si="44"/>
        <v/>
      </c>
      <c r="Q131" s="43"/>
      <c r="R131" s="34">
        <f t="shared" si="45"/>
        <v>0</v>
      </c>
      <c r="S131" s="34" t="str">
        <f>IFERROR(IF(NOT(ISNUMBER(H120)),"",IF(H118="Anden offentlig støtte overstiger GUDP max tilskudsbeløb",0,B131*H120)),0)</f>
        <v/>
      </c>
      <c r="T131" s="34">
        <f t="shared" si="46"/>
        <v>0</v>
      </c>
      <c r="AF131" s="25"/>
      <c r="AG131" s="25"/>
      <c r="AH131" s="25"/>
    </row>
    <row r="132" spans="1:34" x14ac:dyDescent="0.25">
      <c r="A132" s="8" t="s">
        <v>56</v>
      </c>
      <c r="B132" s="77"/>
      <c r="C132" s="78">
        <f>IFERROR(IF(H118="",IF(E132="",B132*F118,E132),IF(E132="",B132*H118,E132)),0)</f>
        <v>0</v>
      </c>
      <c r="D132" s="78">
        <f>IFERROR(B132-C132,0)</f>
        <v>0</v>
      </c>
      <c r="E132" s="79"/>
      <c r="F132" s="79"/>
      <c r="G132" s="17"/>
      <c r="H132"/>
      <c r="I132">
        <f t="shared" si="42"/>
        <v>0</v>
      </c>
      <c r="J132" s="52"/>
      <c r="K132" s="10"/>
      <c r="L132" s="10"/>
      <c r="M132" s="10"/>
      <c r="N132" s="10"/>
      <c r="O132" s="46" t="str">
        <f t="shared" si="43"/>
        <v>Biddrag til fælles udgifter</v>
      </c>
      <c r="P132" s="47" t="str">
        <f t="shared" si="44"/>
        <v/>
      </c>
      <c r="Q132" s="43"/>
      <c r="R132" s="34">
        <f t="shared" si="45"/>
        <v>0</v>
      </c>
      <c r="S132" s="34" t="str">
        <f>IFERROR(IF(NOT(ISNUMBER(H120)),"",IF(H118="Anden offentlig støtte overstiger GUDP max tilskudsbeløb",0,B132*H120)),0)</f>
        <v/>
      </c>
      <c r="T132" s="34">
        <f t="shared" si="46"/>
        <v>0</v>
      </c>
      <c r="AF132" s="25"/>
      <c r="AG132" s="25"/>
      <c r="AH132" s="25"/>
    </row>
    <row r="133" spans="1:34" ht="15.75" thickBot="1" x14ac:dyDescent="0.3">
      <c r="A133" s="37" t="s">
        <v>27</v>
      </c>
      <c r="B133" s="81">
        <f>SUM(B124:B130)+B132</f>
        <v>0</v>
      </c>
      <c r="C133" s="82">
        <f>SUM(C124:C130)+C132</f>
        <v>0</v>
      </c>
      <c r="D133" s="82">
        <f>IF(SUM(D124:D130)+D132-SUM(D134:F134)&lt;=0,0,SUM(D124:D130)+D132-SUM(D134:F134))</f>
        <v>0</v>
      </c>
      <c r="E133" s="82">
        <f>SUM(E131,E132)</f>
        <v>0</v>
      </c>
      <c r="F133" s="82">
        <f>SUM(F131,F132)</f>
        <v>0</v>
      </c>
      <c r="G133" s="13">
        <f>SUM(G124:G130)+G132</f>
        <v>0</v>
      </c>
      <c r="H133"/>
      <c r="I133">
        <f t="shared" si="42"/>
        <v>0</v>
      </c>
      <c r="J133" s="52"/>
      <c r="K133" s="10"/>
      <c r="L133" s="10"/>
      <c r="M133" s="10"/>
      <c r="N133" s="10"/>
      <c r="O133" s="46" t="str">
        <f t="shared" si="43"/>
        <v>I alt</v>
      </c>
      <c r="P133" s="47" t="str">
        <f t="shared" si="44"/>
        <v/>
      </c>
      <c r="R133" s="34">
        <f t="shared" si="45"/>
        <v>0</v>
      </c>
      <c r="S133" s="34" t="str">
        <f>IFERROR(IF(NOT(ISNUMBER(H120)),"",IF(H118="Anden offentlig støtte overstiger GUDP max tilskudsbeløb",0,B133*H120)),0)</f>
        <v/>
      </c>
      <c r="T133" s="34">
        <f t="shared" si="46"/>
        <v>0</v>
      </c>
      <c r="AF133" s="25"/>
      <c r="AG133" s="25"/>
      <c r="AH133" s="25"/>
    </row>
    <row r="134" spans="1:34" ht="15.75" thickBot="1" x14ac:dyDescent="0.3">
      <c r="A134" s="38" t="s">
        <v>28</v>
      </c>
      <c r="B134" s="83">
        <f>IF(ISBLANK(F134),"",B133)</f>
        <v>0</v>
      </c>
      <c r="C134" s="84">
        <f>IF(ISBLANK(F134),"",C133)</f>
        <v>0</v>
      </c>
      <c r="D134" s="85"/>
      <c r="E134" s="84"/>
      <c r="F134" s="84">
        <f>F133</f>
        <v>0</v>
      </c>
      <c r="G134" s="39">
        <f>IF(ISBLANK(F134),"",G133)</f>
        <v>0</v>
      </c>
      <c r="H134"/>
      <c r="J134" s="53"/>
      <c r="K134" s="11"/>
      <c r="L134" s="11"/>
      <c r="M134" s="11"/>
      <c r="N134" s="11"/>
      <c r="O134" s="48" t="str">
        <f t="shared" si="43"/>
        <v>Finansiering i alt</v>
      </c>
      <c r="P134" s="49" t="str">
        <f t="shared" si="44"/>
        <v/>
      </c>
      <c r="R134" s="34">
        <f t="shared" si="45"/>
        <v>0</v>
      </c>
      <c r="S134" s="34" t="str">
        <f>IFERROR(IF(NOT(ISNUMBER(H120)),"",IF(H118="Anden offentlig støtte overstiger GUDP max tilskudsbeløb",0,B134*H120)),0)</f>
        <v/>
      </c>
      <c r="T134" s="34">
        <f t="shared" si="46"/>
        <v>0</v>
      </c>
      <c r="AF134" s="25"/>
      <c r="AG134" s="25"/>
      <c r="AH134" s="25"/>
    </row>
    <row r="135" spans="1:34" x14ac:dyDescent="0.25">
      <c r="B135" s="35">
        <f>IF(NOT(ISNUMBER(B134)),B133,IF(B134=B133,B133,B134))</f>
        <v>0</v>
      </c>
      <c r="C135" s="35">
        <f>IF(NOT(ISNUMBER(C134)),C133,IF(C134=C133,C133,C134))</f>
        <v>0</v>
      </c>
      <c r="D135" s="35">
        <f>IF(NOT(ISNUMBER(D134)),D133,IF(D134=D133,D133,D134))</f>
        <v>0</v>
      </c>
      <c r="E135" s="35"/>
      <c r="F135" s="35">
        <f>IF(NOT(ISNUMBER(F134)),F133,IF(F134=F133,F133,F134))</f>
        <v>0</v>
      </c>
      <c r="AF135" s="25"/>
      <c r="AG135" s="25"/>
      <c r="AH135" s="25"/>
    </row>
    <row r="136" spans="1:34" ht="15.75" x14ac:dyDescent="0.25">
      <c r="A136" s="2" t="s">
        <v>29</v>
      </c>
      <c r="B136" s="60"/>
      <c r="C136" s="14" t="s">
        <v>40</v>
      </c>
      <c r="E136" s="1" t="s">
        <v>31</v>
      </c>
      <c r="F136" s="150"/>
      <c r="G136" s="150"/>
      <c r="O136" s="57"/>
      <c r="P136" s="57"/>
      <c r="Q136" s="57"/>
      <c r="R136" s="58"/>
      <c r="S136" s="58"/>
      <c r="T136" s="58"/>
      <c r="U136" s="66"/>
      <c r="V136" s="66"/>
      <c r="W136" s="66"/>
      <c r="X136" s="58"/>
    </row>
    <row r="137" spans="1:34" ht="15.75" x14ac:dyDescent="0.25">
      <c r="A137" s="2"/>
      <c r="B137" s="60"/>
      <c r="C137" s="14"/>
      <c r="E137" s="1" t="s">
        <v>58</v>
      </c>
      <c r="F137" s="95" t="str">
        <f>IF(ISBLANK($F$17),"",$F$17)</f>
        <v/>
      </c>
      <c r="G137" s="59"/>
      <c r="O137" s="57"/>
      <c r="P137" s="57"/>
      <c r="Q137" s="57"/>
      <c r="R137" s="58"/>
      <c r="S137" s="58"/>
      <c r="T137" s="58"/>
      <c r="U137" s="68"/>
      <c r="V137" s="58"/>
      <c r="W137" s="58"/>
      <c r="X137" s="58"/>
    </row>
    <row r="138" spans="1:34" ht="30" x14ac:dyDescent="0.25">
      <c r="A138" s="1" t="s">
        <v>5</v>
      </c>
      <c r="B138" s="73"/>
      <c r="C138" s="18"/>
      <c r="E138" s="26" t="s">
        <v>121</v>
      </c>
      <c r="F138" s="42"/>
      <c r="G138" s="27" t="s">
        <v>120</v>
      </c>
      <c r="H138" s="28" t="str">
        <f>IFERROR(IF(H140&lt;0,"Anden offentlig støtte overstiger GUDP max tilskudsbeløb",IF(H140=F140,"",H140)),"")</f>
        <v/>
      </c>
      <c r="I138">
        <f>IF(F136="",0,IF(LEFT(F136,9)="Offentlig",B151*0.44,B144*0.3))</f>
        <v>0</v>
      </c>
      <c r="O138" s="24"/>
      <c r="P138" s="24"/>
      <c r="R138" s="25"/>
      <c r="S138" s="25"/>
      <c r="T138" s="25"/>
      <c r="U138" s="69"/>
    </row>
    <row r="139" spans="1:34" ht="30" x14ac:dyDescent="0.25">
      <c r="A139" s="1"/>
      <c r="B139" s="18"/>
      <c r="C139" s="18"/>
      <c r="E139" s="26" t="s">
        <v>122</v>
      </c>
      <c r="F139" s="87">
        <f>IFERROR(F138*B153,"")</f>
        <v>0</v>
      </c>
      <c r="G139" s="27" t="s">
        <v>123</v>
      </c>
      <c r="H139" s="88" t="str">
        <f>IFERROR(B153*H138,"")</f>
        <v/>
      </c>
      <c r="R139" s="34"/>
      <c r="S139" s="34"/>
      <c r="T139" s="34"/>
      <c r="AF139" s="25"/>
      <c r="AG139" s="25"/>
      <c r="AH139" s="25"/>
    </row>
    <row r="140" spans="1:34" x14ac:dyDescent="0.25">
      <c r="A140" s="1" t="s">
        <v>32</v>
      </c>
      <c r="B140" s="29" t="str">
        <f>IF(F136="","",IF(F136="Offentlig forsknings- og vidensformidlingsorganisation",0.44,IF(F136="Privat forsknings- og vidensformidlingsorganisation",0.44,0.3)))</f>
        <v/>
      </c>
      <c r="C140" s="1"/>
      <c r="D140" s="30"/>
      <c r="E140" s="30"/>
      <c r="F140" s="31">
        <f>F138</f>
        <v>0</v>
      </c>
      <c r="G140" s="32"/>
      <c r="H140" s="33" t="str">
        <f>IFERROR(IF(B153*(1-F140)-D154-F154&lt;0,F140-((B153*F140+F154+D154)-B153)/B153,""),"")</f>
        <v/>
      </c>
      <c r="R140" s="34"/>
      <c r="S140" s="34"/>
      <c r="T140" s="34"/>
      <c r="AF140" s="25"/>
      <c r="AG140" s="25"/>
      <c r="AH140" s="25"/>
    </row>
    <row r="141" spans="1:34" x14ac:dyDescent="0.25">
      <c r="A141" s="1" t="s">
        <v>33</v>
      </c>
      <c r="B141" s="86" t="str">
        <f>IF(F136="","",IF(OR(LEFT(F136,9)="Offentlig",LEFT(F136,6)="Privat"),SUM(B144:B146,B150)*0.44-B152,SUM(B144:B145)*0.3-B152))</f>
        <v/>
      </c>
      <c r="C141" s="1"/>
      <c r="D141" s="30"/>
      <c r="E141" s="30"/>
      <c r="F141" s="54"/>
      <c r="G141" s="55"/>
      <c r="H141" s="56"/>
      <c r="J141" s="41"/>
      <c r="R141" s="34"/>
      <c r="S141" s="34"/>
      <c r="T141" s="34"/>
      <c r="AF141" s="25"/>
      <c r="AG141" s="25"/>
      <c r="AH141" s="25"/>
    </row>
    <row r="142" spans="1:34" ht="15.75" thickBot="1" x14ac:dyDescent="0.3">
      <c r="D142" s="35"/>
      <c r="E142" s="35"/>
      <c r="F142" s="35"/>
      <c r="G142" s="35"/>
      <c r="H142" s="35"/>
      <c r="R142" s="34" t="s">
        <v>34</v>
      </c>
      <c r="S142" s="34" t="s">
        <v>35</v>
      </c>
      <c r="T142" s="34" t="s">
        <v>36</v>
      </c>
      <c r="AF142" s="25"/>
      <c r="AG142" s="25"/>
      <c r="AH142" s="25"/>
    </row>
    <row r="143" spans="1:34" ht="15.75" thickBot="1" x14ac:dyDescent="0.3">
      <c r="A143" s="3" t="str">
        <f>IF(B153&gt;0,"Ja","")</f>
        <v/>
      </c>
      <c r="B143" s="4" t="s">
        <v>19</v>
      </c>
      <c r="C143" s="5" t="s">
        <v>119</v>
      </c>
      <c r="D143" s="5" t="s">
        <v>20</v>
      </c>
      <c r="E143" s="5" t="s">
        <v>118</v>
      </c>
      <c r="F143" s="5" t="s">
        <v>21</v>
      </c>
      <c r="G143" s="6" t="s">
        <v>0</v>
      </c>
      <c r="H143"/>
      <c r="J143" s="3" t="s">
        <v>37</v>
      </c>
      <c r="L143" s="10"/>
      <c r="M143" s="10"/>
      <c r="N143" s="10"/>
      <c r="O143" s="10"/>
      <c r="P143" s="50" t="s">
        <v>57</v>
      </c>
      <c r="Q143" s="43"/>
      <c r="R143" s="34"/>
      <c r="S143" s="34"/>
      <c r="T143" s="34"/>
      <c r="AF143" s="25"/>
      <c r="AG143" s="25"/>
      <c r="AH143" s="25"/>
    </row>
    <row r="144" spans="1:34" ht="15.75" thickBot="1" x14ac:dyDescent="0.3">
      <c r="A144" s="7" t="s">
        <v>61</v>
      </c>
      <c r="B144" s="77"/>
      <c r="C144" s="78">
        <f>IFERROR(IF(H138="",IF(E144="",B144*F138,E144),IF(E144="",B144*H138,E144)),0)</f>
        <v>0</v>
      </c>
      <c r="D144" s="78">
        <f t="shared" ref="D144:D150" si="49">IFERROR(B144-C144,0)</f>
        <v>0</v>
      </c>
      <c r="E144" s="79"/>
      <c r="F144" s="79"/>
      <c r="G144" s="17"/>
      <c r="H144"/>
      <c r="I144">
        <f>IF($F$53&lt;&gt;"Offentlig forsknings- og vidensformidlingsorganisation",0,IF(B144="",0,B144))</f>
        <v>0</v>
      </c>
      <c r="J144" s="51"/>
      <c r="K144" s="9"/>
      <c r="L144" s="9"/>
      <c r="M144" s="9"/>
      <c r="N144" s="9"/>
      <c r="O144" s="44" t="str">
        <f>A144</f>
        <v>VIP</v>
      </c>
      <c r="P144" s="45" t="str">
        <f>IFERROR(C144/B144,"")</f>
        <v/>
      </c>
      <c r="Q144" s="43"/>
      <c r="R144" s="34">
        <f>IF(B144=0,0,B144*$F$18)</f>
        <v>0</v>
      </c>
      <c r="S144" s="34" t="str">
        <f>IFERROR(IF(NOT(ISNUMBER(H140)),"",IF(H138="Anden offentlig støtte overstiger GUDP max tilskudsbeløb",0,B144*H140)),0)</f>
        <v/>
      </c>
      <c r="T144" s="34">
        <f>IF(NOT(ISNUMBER(S144)),R144,IFERROR(IF(S144=0,0,S144),0))</f>
        <v>0</v>
      </c>
      <c r="AF144" s="25"/>
      <c r="AG144" s="25"/>
      <c r="AH144" s="25"/>
    </row>
    <row r="145" spans="1:34" x14ac:dyDescent="0.25">
      <c r="A145" s="70" t="s">
        <v>62</v>
      </c>
      <c r="B145" s="77"/>
      <c r="C145" s="78">
        <f>IFERROR(IF(H138="",IF(E145="",B145*F138,E145),IF(E145="",B145*H138,E145)),0)</f>
        <v>0</v>
      </c>
      <c r="D145" s="78">
        <f t="shared" si="49"/>
        <v>0</v>
      </c>
      <c r="E145" s="79"/>
      <c r="F145" s="79"/>
      <c r="G145" s="17"/>
      <c r="H145"/>
      <c r="J145" s="52"/>
      <c r="K145" s="10"/>
      <c r="L145" s="10"/>
      <c r="M145" s="10"/>
      <c r="N145" s="10"/>
      <c r="O145" s="44" t="str">
        <f>A145</f>
        <v>TAP</v>
      </c>
      <c r="P145" s="71" t="str">
        <f>IFERROR(C145/B145,"")</f>
        <v/>
      </c>
      <c r="Q145" s="43"/>
      <c r="R145" s="34"/>
      <c r="S145" s="34"/>
      <c r="T145" s="34"/>
      <c r="AF145" s="25"/>
      <c r="AG145" s="25"/>
      <c r="AH145" s="25"/>
    </row>
    <row r="146" spans="1:34" x14ac:dyDescent="0.25">
      <c r="A146" s="8" t="s">
        <v>23</v>
      </c>
      <c r="B146" s="77"/>
      <c r="C146" s="78">
        <f>IFERROR(IF(H138="",IF(E146="",B146*F138,E146),IF(E146="",B146*H138,E146)),0)</f>
        <v>0</v>
      </c>
      <c r="D146" s="78">
        <f t="shared" si="49"/>
        <v>0</v>
      </c>
      <c r="E146" s="79"/>
      <c r="F146" s="79"/>
      <c r="G146" s="17"/>
      <c r="H146"/>
      <c r="I146">
        <f t="shared" ref="I146:I153" si="50">IF($F$53&lt;&gt;"Offentlig forsknings- og vidensformidlingsorganisation",0,IF(B146="",0,B146))</f>
        <v>0</v>
      </c>
      <c r="J146" s="52"/>
      <c r="K146" s="10"/>
      <c r="L146" s="10"/>
      <c r="M146" s="10"/>
      <c r="N146" s="10"/>
      <c r="O146" s="46" t="str">
        <f t="shared" ref="O146:O154" si="51">A146</f>
        <v>Øvrige omkostninger</v>
      </c>
      <c r="P146" s="47" t="str">
        <f t="shared" ref="P146:P154" si="52">IFERROR(C146/B146,"")</f>
        <v/>
      </c>
      <c r="Q146" s="43"/>
      <c r="R146" s="34">
        <f t="shared" ref="R146:R154" si="53">IF(B146=0,0,B146*$F$18)</f>
        <v>0</v>
      </c>
      <c r="S146" s="34" t="str">
        <f>IFERROR(IF(NOT(ISNUMBER(H140)),"",IF(H138="Anden offentlig støtte overstiger GUDP max tilskudsbeløb",0,B146*H140)),0)</f>
        <v/>
      </c>
      <c r="T146" s="34">
        <f t="shared" ref="T146:T154" si="54">IF(NOT(ISNUMBER(S146)),R146,IFERROR(IF(S146=0,0,S146),0))</f>
        <v>0</v>
      </c>
      <c r="AF146" s="25"/>
      <c r="AG146" s="25"/>
      <c r="AH146" s="25"/>
    </row>
    <row r="147" spans="1:34" x14ac:dyDescent="0.25">
      <c r="A147" s="8" t="s">
        <v>24</v>
      </c>
      <c r="B147" s="77"/>
      <c r="C147" s="78">
        <f>IFERROR(IF(H138="",IF(E147="",B147*F138,E147),IF(E147="",B147*H138,E147)),0)</f>
        <v>0</v>
      </c>
      <c r="D147" s="78">
        <f t="shared" si="49"/>
        <v>0</v>
      </c>
      <c r="E147" s="79"/>
      <c r="F147" s="79"/>
      <c r="G147" s="17"/>
      <c r="H147"/>
      <c r="I147">
        <f t="shared" si="50"/>
        <v>0</v>
      </c>
      <c r="J147" s="52"/>
      <c r="K147" s="10"/>
      <c r="L147" s="10"/>
      <c r="M147" s="10"/>
      <c r="N147" s="10"/>
      <c r="O147" s="46" t="str">
        <f t="shared" si="51"/>
        <v>Apparatur/udstyr</v>
      </c>
      <c r="P147" s="47" t="str">
        <f t="shared" si="52"/>
        <v/>
      </c>
      <c r="Q147" s="43"/>
      <c r="R147" s="34">
        <f t="shared" si="53"/>
        <v>0</v>
      </c>
      <c r="S147" s="34" t="str">
        <f>IFERROR(IF(NOT(ISNUMBER(H140)),"",IF(H138="Anden offentlig støtte overstiger GUDP max tilskudsbeløb",0,B147*H140)),0)</f>
        <v/>
      </c>
      <c r="T147" s="34">
        <f t="shared" si="54"/>
        <v>0</v>
      </c>
      <c r="AF147" s="25"/>
      <c r="AG147" s="25"/>
      <c r="AH147" s="25"/>
    </row>
    <row r="148" spans="1:34" x14ac:dyDescent="0.25">
      <c r="A148" s="8" t="s">
        <v>25</v>
      </c>
      <c r="B148" s="77"/>
      <c r="C148" s="78">
        <f>IFERROR(IF(H138="",IF(E148="",B148*F138,E148),IF(E148="",B148*H138,E148)),0)</f>
        <v>0</v>
      </c>
      <c r="D148" s="78">
        <f t="shared" si="49"/>
        <v>0</v>
      </c>
      <c r="E148" s="79"/>
      <c r="F148" s="79"/>
      <c r="G148" s="17"/>
      <c r="H148"/>
      <c r="I148">
        <f t="shared" si="50"/>
        <v>0</v>
      </c>
      <c r="J148" s="52"/>
      <c r="K148" s="10"/>
      <c r="L148" s="10"/>
      <c r="M148" s="10"/>
      <c r="N148" s="10"/>
      <c r="O148" s="46" t="str">
        <f t="shared" si="51"/>
        <v>Scrap-værdi</v>
      </c>
      <c r="P148" s="47" t="str">
        <f t="shared" si="52"/>
        <v/>
      </c>
      <c r="Q148" s="43"/>
      <c r="R148" s="34">
        <f t="shared" si="53"/>
        <v>0</v>
      </c>
      <c r="S148" s="34" t="str">
        <f>IFERROR(IF(NOT(ISNUMBER(H140)),"",IF(H138="Anden offentlig støtte overstiger GUDP max tilskudsbeløb",0,B148*H140)),0)</f>
        <v/>
      </c>
      <c r="T148" s="34">
        <f t="shared" si="54"/>
        <v>0</v>
      </c>
      <c r="AF148" s="25"/>
      <c r="AG148" s="25"/>
      <c r="AH148" s="25"/>
    </row>
    <row r="149" spans="1:34" x14ac:dyDescent="0.25">
      <c r="A149" s="8" t="s">
        <v>26</v>
      </c>
      <c r="B149" s="77"/>
      <c r="C149" s="78">
        <f>IFERROR(IF(H138="",IF(E149="",B149*F138,E149),IF(E149="",B149*H138,E149)),0)</f>
        <v>0</v>
      </c>
      <c r="D149" s="78">
        <f t="shared" si="49"/>
        <v>0</v>
      </c>
      <c r="E149" s="79"/>
      <c r="F149" s="79"/>
      <c r="G149" s="17"/>
      <c r="H149"/>
      <c r="I149">
        <f t="shared" si="50"/>
        <v>0</v>
      </c>
      <c r="J149" s="52"/>
      <c r="K149" s="10"/>
      <c r="L149" s="10"/>
      <c r="M149" s="10"/>
      <c r="N149" s="10"/>
      <c r="O149" s="46" t="str">
        <f t="shared" si="51"/>
        <v>Evt. indtægter</v>
      </c>
      <c r="P149" s="47" t="str">
        <f t="shared" si="52"/>
        <v/>
      </c>
      <c r="Q149" s="43"/>
      <c r="R149" s="34">
        <f t="shared" si="53"/>
        <v>0</v>
      </c>
      <c r="S149" s="34" t="str">
        <f>IFERROR(IF(NOT(ISNUMBER(H140)),"",IF(H138="Anden offentlig støtte overstiger GUDP max tilskudsbeløb",0,B149*H140)),0)</f>
        <v/>
      </c>
      <c r="T149" s="34">
        <f t="shared" si="54"/>
        <v>0</v>
      </c>
      <c r="AF149" s="25"/>
      <c r="AG149" s="25"/>
      <c r="AH149" s="25"/>
    </row>
    <row r="150" spans="1:34" x14ac:dyDescent="0.25">
      <c r="A150" s="8" t="s">
        <v>54</v>
      </c>
      <c r="B150" s="77"/>
      <c r="C150" s="78">
        <f>IFERROR(IF(H138="",IF(E150="",B150*F138,E150),IF(E150="",B150*H138,E150)),0)</f>
        <v>0</v>
      </c>
      <c r="D150" s="78">
        <f t="shared" si="49"/>
        <v>0</v>
      </c>
      <c r="E150" s="79"/>
      <c r="F150" s="79"/>
      <c r="G150" s="17"/>
      <c r="H150"/>
      <c r="I150">
        <f t="shared" si="50"/>
        <v>0</v>
      </c>
      <c r="J150" s="52"/>
      <c r="K150" s="10"/>
      <c r="L150" s="10"/>
      <c r="M150" s="10"/>
      <c r="N150" s="10"/>
      <c r="O150" s="46" t="str">
        <f t="shared" si="51"/>
        <v>Andet</v>
      </c>
      <c r="P150" s="47" t="str">
        <f t="shared" si="52"/>
        <v/>
      </c>
      <c r="Q150" s="43"/>
      <c r="R150" s="34">
        <f t="shared" si="53"/>
        <v>0</v>
      </c>
      <c r="S150" s="34" t="str">
        <f>IFERROR(IF(NOT(ISNUMBER(H140)),"",IF(H138="Anden offentlig støtte overstiger GUDP max tilskudsbeløb",0,B150*H140)),0)</f>
        <v/>
      </c>
      <c r="T150" s="34">
        <f t="shared" si="54"/>
        <v>0</v>
      </c>
      <c r="AF150" s="25"/>
      <c r="AG150" s="25"/>
      <c r="AH150" s="25"/>
    </row>
    <row r="151" spans="1:34" ht="15.75" thickBot="1" x14ac:dyDescent="0.3">
      <c r="A151" s="36" t="s">
        <v>55</v>
      </c>
      <c r="B151" s="80">
        <f t="shared" ref="B151" si="55">SUM(B144:B150)</f>
        <v>0</v>
      </c>
      <c r="C151" s="78">
        <f>SUM(C144:C150)</f>
        <v>0</v>
      </c>
      <c r="D151" s="78">
        <f t="shared" ref="D151:G151" si="56">SUM(D144:D150)</f>
        <v>0</v>
      </c>
      <c r="E151" s="78">
        <f t="shared" si="56"/>
        <v>0</v>
      </c>
      <c r="F151" s="78">
        <f t="shared" si="56"/>
        <v>0</v>
      </c>
      <c r="G151" s="12">
        <f t="shared" si="56"/>
        <v>0</v>
      </c>
      <c r="H151"/>
      <c r="I151">
        <f t="shared" si="50"/>
        <v>0</v>
      </c>
      <c r="J151" s="52"/>
      <c r="K151" s="10"/>
      <c r="L151" s="11"/>
      <c r="M151" s="11"/>
      <c r="N151" s="11"/>
      <c r="O151" s="46" t="str">
        <f t="shared" si="51"/>
        <v>I alt uden biddrag til fælles udgifter</v>
      </c>
      <c r="P151" s="47" t="str">
        <f t="shared" si="52"/>
        <v/>
      </c>
      <c r="Q151" s="43"/>
      <c r="R151" s="34">
        <f t="shared" si="53"/>
        <v>0</v>
      </c>
      <c r="S151" s="34" t="str">
        <f>IFERROR(IF(NOT(ISNUMBER(H140)),"",IF(H138="Anden offentlig støtte overstiger GUDP max tilskudsbeløb",0,B151*H140)),0)</f>
        <v/>
      </c>
      <c r="T151" s="34">
        <f t="shared" si="54"/>
        <v>0</v>
      </c>
      <c r="AF151" s="25"/>
      <c r="AG151" s="25"/>
      <c r="AH151" s="25"/>
    </row>
    <row r="152" spans="1:34" x14ac:dyDescent="0.25">
      <c r="A152" s="8" t="s">
        <v>56</v>
      </c>
      <c r="B152" s="77"/>
      <c r="C152" s="78">
        <f>IFERROR(IF(H138="",IF(E152="",B152*F138,E152),IF(E152="",B152*H138,E152)),0)</f>
        <v>0</v>
      </c>
      <c r="D152" s="78">
        <f>IFERROR(B152-C152,0)</f>
        <v>0</v>
      </c>
      <c r="E152" s="79"/>
      <c r="F152" s="79"/>
      <c r="G152" s="17"/>
      <c r="H152"/>
      <c r="I152">
        <f t="shared" si="50"/>
        <v>0</v>
      </c>
      <c r="J152" s="52"/>
      <c r="K152" s="10"/>
      <c r="L152" s="10"/>
      <c r="M152" s="10"/>
      <c r="N152" s="10"/>
      <c r="O152" s="46" t="str">
        <f t="shared" si="51"/>
        <v>Biddrag til fælles udgifter</v>
      </c>
      <c r="P152" s="47" t="str">
        <f t="shared" si="52"/>
        <v/>
      </c>
      <c r="Q152" s="43"/>
      <c r="R152" s="34">
        <f t="shared" si="53"/>
        <v>0</v>
      </c>
      <c r="S152" s="34" t="str">
        <f>IFERROR(IF(NOT(ISNUMBER(H140)),"",IF(H138="Anden offentlig støtte overstiger GUDP max tilskudsbeløb",0,B152*H140)),0)</f>
        <v/>
      </c>
      <c r="T152" s="34">
        <f t="shared" si="54"/>
        <v>0</v>
      </c>
      <c r="AF152" s="25"/>
      <c r="AG152" s="25"/>
      <c r="AH152" s="25"/>
    </row>
    <row r="153" spans="1:34" ht="15.75" thickBot="1" x14ac:dyDescent="0.3">
      <c r="A153" s="37" t="s">
        <v>27</v>
      </c>
      <c r="B153" s="81">
        <f>SUM(B144:B150)+B152</f>
        <v>0</v>
      </c>
      <c r="C153" s="82">
        <f>SUM(C144:C150)+C152</f>
        <v>0</v>
      </c>
      <c r="D153" s="82">
        <f>IF(SUM(D144:D150)+D152-SUM(D154:F154)&lt;=0,0,SUM(D144:D150)+D152-SUM(D154:F154))</f>
        <v>0</v>
      </c>
      <c r="E153" s="82">
        <f>SUM(E151,E152)</f>
        <v>0</v>
      </c>
      <c r="F153" s="82">
        <f>SUM(F151,F152)</f>
        <v>0</v>
      </c>
      <c r="G153" s="13">
        <f>SUM(G144:G150)+G152</f>
        <v>0</v>
      </c>
      <c r="H153"/>
      <c r="I153">
        <f t="shared" si="50"/>
        <v>0</v>
      </c>
      <c r="J153" s="52"/>
      <c r="K153" s="10"/>
      <c r="L153" s="10"/>
      <c r="M153" s="10"/>
      <c r="N153" s="10"/>
      <c r="O153" s="46" t="str">
        <f t="shared" si="51"/>
        <v>I alt</v>
      </c>
      <c r="P153" s="47" t="str">
        <f t="shared" si="52"/>
        <v/>
      </c>
      <c r="R153" s="34">
        <f t="shared" si="53"/>
        <v>0</v>
      </c>
      <c r="S153" s="34" t="str">
        <f>IFERROR(IF(NOT(ISNUMBER(H140)),"",IF(H138="Anden offentlig støtte overstiger GUDP max tilskudsbeløb",0,B153*H140)),0)</f>
        <v/>
      </c>
      <c r="T153" s="34">
        <f t="shared" si="54"/>
        <v>0</v>
      </c>
      <c r="AF153" s="25"/>
      <c r="AG153" s="25"/>
      <c r="AH153" s="25"/>
    </row>
    <row r="154" spans="1:34" ht="15.75" thickBot="1" x14ac:dyDescent="0.3">
      <c r="A154" s="38" t="s">
        <v>28</v>
      </c>
      <c r="B154" s="83">
        <f>IF(ISBLANK(F154),"",B153)</f>
        <v>0</v>
      </c>
      <c r="C154" s="84">
        <f>IF(ISBLANK(F154),"",C153)</f>
        <v>0</v>
      </c>
      <c r="D154" s="85"/>
      <c r="E154" s="84"/>
      <c r="F154" s="84">
        <f>F153</f>
        <v>0</v>
      </c>
      <c r="G154" s="39">
        <f>IF(ISBLANK(F154),"",G153)</f>
        <v>0</v>
      </c>
      <c r="H154"/>
      <c r="J154" s="53"/>
      <c r="K154" s="11"/>
      <c r="L154" s="11"/>
      <c r="M154" s="11"/>
      <c r="N154" s="11"/>
      <c r="O154" s="48" t="str">
        <f t="shared" si="51"/>
        <v>Finansiering i alt</v>
      </c>
      <c r="P154" s="49" t="str">
        <f t="shared" si="52"/>
        <v/>
      </c>
      <c r="R154" s="34">
        <f t="shared" si="53"/>
        <v>0</v>
      </c>
      <c r="S154" s="34" t="str">
        <f>IFERROR(IF(NOT(ISNUMBER(H140)),"",IF(H138="Anden offentlig støtte overstiger GUDP max tilskudsbeløb",0,B154*H140)),0)</f>
        <v/>
      </c>
      <c r="T154" s="34">
        <f t="shared" si="54"/>
        <v>0</v>
      </c>
      <c r="AF154" s="25"/>
      <c r="AG154" s="25"/>
      <c r="AH154" s="25"/>
    </row>
    <row r="155" spans="1:34" x14ac:dyDescent="0.25">
      <c r="B155" s="35">
        <f>IF(NOT(ISNUMBER(B154)),B153,IF(B154=B153,B153,B154))</f>
        <v>0</v>
      </c>
      <c r="C155" s="35">
        <f>IF(NOT(ISNUMBER(C154)),C153,IF(C154=C153,C153,C154))</f>
        <v>0</v>
      </c>
      <c r="D155" s="35">
        <f>IF(NOT(ISNUMBER(D154)),D153,IF(D154=D153,D153,D154))</f>
        <v>0</v>
      </c>
      <c r="E155" s="35"/>
      <c r="F155" s="35">
        <f>IF(NOT(ISNUMBER(F154)),F153,IF(F154=F153,F153,F154))</f>
        <v>0</v>
      </c>
      <c r="AF155" s="25"/>
      <c r="AG155" s="25"/>
      <c r="AH155" s="25"/>
    </row>
    <row r="156" spans="1:34" ht="15.75" x14ac:dyDescent="0.25">
      <c r="A156" s="2" t="s">
        <v>29</v>
      </c>
      <c r="B156" s="60"/>
      <c r="C156" s="14" t="s">
        <v>41</v>
      </c>
      <c r="E156" s="1" t="s">
        <v>31</v>
      </c>
      <c r="F156" s="150"/>
      <c r="G156" s="150"/>
      <c r="O156" s="57"/>
      <c r="P156" s="57"/>
      <c r="Q156" s="57"/>
      <c r="R156" s="58"/>
      <c r="S156" s="58"/>
      <c r="T156" s="58"/>
      <c r="U156" s="66"/>
      <c r="V156" s="66"/>
      <c r="W156" s="66"/>
      <c r="X156" s="58"/>
    </row>
    <row r="157" spans="1:34" ht="15.75" x14ac:dyDescent="0.25">
      <c r="A157" s="2"/>
      <c r="B157" s="60"/>
      <c r="C157" s="14"/>
      <c r="E157" s="1" t="s">
        <v>58</v>
      </c>
      <c r="F157" s="95" t="str">
        <f>IF(ISBLANK($F$17),"",$F$17)</f>
        <v/>
      </c>
      <c r="G157" s="59"/>
      <c r="O157" s="57"/>
      <c r="P157" s="57"/>
      <c r="Q157" s="57"/>
      <c r="R157" s="58"/>
      <c r="S157" s="58"/>
      <c r="T157" s="58"/>
      <c r="U157" s="68"/>
      <c r="V157" s="58"/>
      <c r="W157" s="58"/>
      <c r="X157" s="58"/>
    </row>
    <row r="158" spans="1:34" ht="30" x14ac:dyDescent="0.25">
      <c r="A158" s="1" t="s">
        <v>5</v>
      </c>
      <c r="B158" s="73"/>
      <c r="C158" s="18"/>
      <c r="E158" s="26" t="s">
        <v>121</v>
      </c>
      <c r="F158" s="42"/>
      <c r="G158" s="27" t="s">
        <v>120</v>
      </c>
      <c r="H158" s="28" t="str">
        <f>IFERROR(IF(H160&lt;0,"Anden offentlig støtte overstiger GUDP max tilskudsbeløb",IF(H160=F160,"",H160)),"")</f>
        <v/>
      </c>
      <c r="I158">
        <f>IF(F156="",0,IF(LEFT(F156,9)="Offentlig",B171*0.44,B164*0.3))</f>
        <v>0</v>
      </c>
      <c r="O158" s="24"/>
      <c r="P158" s="24"/>
      <c r="R158" s="25"/>
      <c r="S158" s="25"/>
      <c r="T158" s="25"/>
      <c r="U158" s="69"/>
    </row>
    <row r="159" spans="1:34" ht="30" x14ac:dyDescent="0.25">
      <c r="A159" s="1"/>
      <c r="B159" s="18"/>
      <c r="C159" s="18"/>
      <c r="E159" s="26" t="s">
        <v>122</v>
      </c>
      <c r="F159" s="87">
        <f>IFERROR(F158*B173,"")</f>
        <v>0</v>
      </c>
      <c r="G159" s="27" t="s">
        <v>123</v>
      </c>
      <c r="H159" s="88" t="str">
        <f>IFERROR(B173*H158,"")</f>
        <v/>
      </c>
      <c r="R159" s="34"/>
      <c r="S159" s="34"/>
      <c r="T159" s="34"/>
      <c r="AF159" s="25"/>
      <c r="AG159" s="25"/>
      <c r="AH159" s="25"/>
    </row>
    <row r="160" spans="1:34" x14ac:dyDescent="0.25">
      <c r="A160" s="1" t="s">
        <v>32</v>
      </c>
      <c r="B160" s="29" t="str">
        <f>IF(F156="","",IF(F156="Offentlig forsknings- og vidensformidlingsorganisation",0.44,IF(F156="Privat forsknings- og vidensformidlingsorganisation",0.44,0.3)))</f>
        <v/>
      </c>
      <c r="C160" s="1"/>
      <c r="D160" s="30"/>
      <c r="E160" s="30"/>
      <c r="F160" s="31">
        <f>F158</f>
        <v>0</v>
      </c>
      <c r="G160" s="32"/>
      <c r="H160" s="33" t="str">
        <f>IFERROR(IF(B173*(1-F160)-D174-F174&lt;0,F160-((B173*F160+F174+D174)-B173)/B173,""),"")</f>
        <v/>
      </c>
      <c r="R160" s="34"/>
      <c r="S160" s="34"/>
      <c r="T160" s="34"/>
      <c r="AF160" s="25"/>
      <c r="AG160" s="25"/>
      <c r="AH160" s="25"/>
    </row>
    <row r="161" spans="1:34" x14ac:dyDescent="0.25">
      <c r="A161" s="1" t="s">
        <v>33</v>
      </c>
      <c r="B161" s="86" t="str">
        <f>IF(F156="","",IF(OR(LEFT(F156,9)="Offentlig",LEFT(F156,6)="Privat"),SUM(B164:B166,B170)*0.44-B172,SUM(B164:B165)*0.3-B172))</f>
        <v/>
      </c>
      <c r="C161" s="1"/>
      <c r="D161" s="30"/>
      <c r="E161" s="30"/>
      <c r="F161" s="54"/>
      <c r="G161" s="55"/>
      <c r="H161" s="56"/>
      <c r="J161" s="41"/>
      <c r="R161" s="34"/>
      <c r="S161" s="34"/>
      <c r="T161" s="34"/>
      <c r="AF161" s="25"/>
      <c r="AG161" s="25"/>
      <c r="AH161" s="25"/>
    </row>
    <row r="162" spans="1:34" ht="15.75" thickBot="1" x14ac:dyDescent="0.3">
      <c r="D162" s="35"/>
      <c r="E162" s="35"/>
      <c r="F162" s="35"/>
      <c r="G162" s="35"/>
      <c r="H162" s="35"/>
      <c r="R162" s="34" t="s">
        <v>34</v>
      </c>
      <c r="S162" s="34" t="s">
        <v>35</v>
      </c>
      <c r="T162" s="34" t="s">
        <v>36</v>
      </c>
      <c r="AF162" s="25"/>
      <c r="AG162" s="25"/>
      <c r="AH162" s="25"/>
    </row>
    <row r="163" spans="1:34" ht="15.75" thickBot="1" x14ac:dyDescent="0.3">
      <c r="A163" s="3" t="str">
        <f>IF(B173&gt;0,"Ja","")</f>
        <v/>
      </c>
      <c r="B163" s="4" t="s">
        <v>19</v>
      </c>
      <c r="C163" s="5" t="s">
        <v>119</v>
      </c>
      <c r="D163" s="5" t="s">
        <v>20</v>
      </c>
      <c r="E163" s="5" t="s">
        <v>118</v>
      </c>
      <c r="F163" s="5" t="s">
        <v>21</v>
      </c>
      <c r="G163" s="6" t="s">
        <v>0</v>
      </c>
      <c r="H163"/>
      <c r="J163" s="3" t="s">
        <v>37</v>
      </c>
      <c r="L163" s="10"/>
      <c r="M163" s="10"/>
      <c r="N163" s="10"/>
      <c r="O163" s="10"/>
      <c r="P163" s="50" t="s">
        <v>57</v>
      </c>
      <c r="Q163" s="43"/>
      <c r="R163" s="34"/>
      <c r="S163" s="34"/>
      <c r="T163" s="34"/>
      <c r="AF163" s="25"/>
      <c r="AG163" s="25"/>
      <c r="AH163" s="25"/>
    </row>
    <row r="164" spans="1:34" ht="15.75" thickBot="1" x14ac:dyDescent="0.3">
      <c r="A164" s="7" t="s">
        <v>61</v>
      </c>
      <c r="B164" s="77"/>
      <c r="C164" s="78">
        <f>IFERROR(IF(H158="",IF(E164="",B164*F158,E164),IF(E164="",B164*H158,E164)),0)</f>
        <v>0</v>
      </c>
      <c r="D164" s="78">
        <f t="shared" ref="D164:D170" si="57">IFERROR(B164-C164,0)</f>
        <v>0</v>
      </c>
      <c r="E164" s="79"/>
      <c r="F164" s="79"/>
      <c r="G164" s="17"/>
      <c r="H164"/>
      <c r="I164">
        <f>IF($F$53&lt;&gt;"Offentlig forsknings- og vidensformidlingsorganisation",0,IF(B164="",0,B164))</f>
        <v>0</v>
      </c>
      <c r="J164" s="51"/>
      <c r="K164" s="9"/>
      <c r="L164" s="9"/>
      <c r="M164" s="9"/>
      <c r="N164" s="9"/>
      <c r="O164" s="44" t="str">
        <f>A164</f>
        <v>VIP</v>
      </c>
      <c r="P164" s="45" t="str">
        <f>IFERROR(C164/B164,"")</f>
        <v/>
      </c>
      <c r="Q164" s="43"/>
      <c r="R164" s="34">
        <f>IF(B164=0,0,B164*$F$18)</f>
        <v>0</v>
      </c>
      <c r="S164" s="34" t="str">
        <f>IFERROR(IF(NOT(ISNUMBER(H160)),"",IF(H158="Anden offentlig støtte overstiger GUDP max tilskudsbeløb",0,B164*H160)),0)</f>
        <v/>
      </c>
      <c r="T164" s="34">
        <f>IF(NOT(ISNUMBER(S164)),R164,IFERROR(IF(S164=0,0,S164),0))</f>
        <v>0</v>
      </c>
      <c r="AF164" s="25"/>
      <c r="AG164" s="25"/>
      <c r="AH164" s="25"/>
    </row>
    <row r="165" spans="1:34" x14ac:dyDescent="0.25">
      <c r="A165" s="70" t="s">
        <v>62</v>
      </c>
      <c r="B165" s="77"/>
      <c r="C165" s="78">
        <f>IFERROR(IF(H158="",IF(E165="",B165*F158,E165),IF(E165="",B165*H158,E165)),0)</f>
        <v>0</v>
      </c>
      <c r="D165" s="78">
        <f t="shared" si="57"/>
        <v>0</v>
      </c>
      <c r="E165" s="79"/>
      <c r="F165" s="79"/>
      <c r="G165" s="17"/>
      <c r="H165"/>
      <c r="J165" s="52"/>
      <c r="K165" s="10"/>
      <c r="L165" s="10"/>
      <c r="M165" s="10"/>
      <c r="N165" s="10"/>
      <c r="O165" s="44" t="str">
        <f>A165</f>
        <v>TAP</v>
      </c>
      <c r="P165" s="71" t="str">
        <f>IFERROR(C165/B165,"")</f>
        <v/>
      </c>
      <c r="Q165" s="43"/>
      <c r="R165" s="34"/>
      <c r="S165" s="34"/>
      <c r="T165" s="34"/>
      <c r="AF165" s="25"/>
      <c r="AG165" s="25"/>
      <c r="AH165" s="25"/>
    </row>
    <row r="166" spans="1:34" x14ac:dyDescent="0.25">
      <c r="A166" s="8" t="s">
        <v>23</v>
      </c>
      <c r="B166" s="77"/>
      <c r="C166" s="78">
        <f>IFERROR(IF(H158="",IF(E166="",B166*F158,E166),IF(E166="",B166*H158,E166)),0)</f>
        <v>0</v>
      </c>
      <c r="D166" s="78">
        <f t="shared" si="57"/>
        <v>0</v>
      </c>
      <c r="E166" s="79"/>
      <c r="F166" s="79"/>
      <c r="G166" s="17"/>
      <c r="H166"/>
      <c r="I166">
        <f t="shared" ref="I166:I173" si="58">IF($F$53&lt;&gt;"Offentlig forsknings- og vidensformidlingsorganisation",0,IF(B166="",0,B166))</f>
        <v>0</v>
      </c>
      <c r="J166" s="52"/>
      <c r="K166" s="10"/>
      <c r="L166" s="10"/>
      <c r="M166" s="10"/>
      <c r="N166" s="10"/>
      <c r="O166" s="46" t="str">
        <f t="shared" ref="O166:O174" si="59">A166</f>
        <v>Øvrige omkostninger</v>
      </c>
      <c r="P166" s="47" t="str">
        <f t="shared" ref="P166:P174" si="60">IFERROR(C166/B166,"")</f>
        <v/>
      </c>
      <c r="Q166" s="43"/>
      <c r="R166" s="34">
        <f t="shared" ref="R166:R174" si="61">IF(B166=0,0,B166*$F$18)</f>
        <v>0</v>
      </c>
      <c r="S166" s="34" t="str">
        <f>IFERROR(IF(NOT(ISNUMBER(H160)),"",IF(H158="Anden offentlig støtte overstiger GUDP max tilskudsbeløb",0,B166*H160)),0)</f>
        <v/>
      </c>
      <c r="T166" s="34">
        <f t="shared" ref="T166:T174" si="62">IF(NOT(ISNUMBER(S166)),R166,IFERROR(IF(S166=0,0,S166),0))</f>
        <v>0</v>
      </c>
      <c r="AF166" s="25"/>
      <c r="AG166" s="25"/>
      <c r="AH166" s="25"/>
    </row>
    <row r="167" spans="1:34" x14ac:dyDescent="0.25">
      <c r="A167" s="8" t="s">
        <v>24</v>
      </c>
      <c r="B167" s="77"/>
      <c r="C167" s="78">
        <f>IFERROR(IF(H158="",IF(E167="",B167*F158,E167),IF(E167="",B167*H158,E167)),0)</f>
        <v>0</v>
      </c>
      <c r="D167" s="78">
        <f t="shared" si="57"/>
        <v>0</v>
      </c>
      <c r="E167" s="79"/>
      <c r="F167" s="79"/>
      <c r="G167" s="17"/>
      <c r="H167"/>
      <c r="I167">
        <f t="shared" si="58"/>
        <v>0</v>
      </c>
      <c r="J167" s="52"/>
      <c r="K167" s="10"/>
      <c r="L167" s="10"/>
      <c r="M167" s="10"/>
      <c r="N167" s="10"/>
      <c r="O167" s="46" t="str">
        <f t="shared" si="59"/>
        <v>Apparatur/udstyr</v>
      </c>
      <c r="P167" s="47" t="str">
        <f t="shared" si="60"/>
        <v/>
      </c>
      <c r="Q167" s="43"/>
      <c r="R167" s="34">
        <f t="shared" si="61"/>
        <v>0</v>
      </c>
      <c r="S167" s="34" t="str">
        <f>IFERROR(IF(NOT(ISNUMBER(H160)),"",IF(H158="Anden offentlig støtte overstiger GUDP max tilskudsbeløb",0,B167*H160)),0)</f>
        <v/>
      </c>
      <c r="T167" s="34">
        <f t="shared" si="62"/>
        <v>0</v>
      </c>
      <c r="AF167" s="25"/>
      <c r="AG167" s="25"/>
      <c r="AH167" s="25"/>
    </row>
    <row r="168" spans="1:34" x14ac:dyDescent="0.25">
      <c r="A168" s="8" t="s">
        <v>25</v>
      </c>
      <c r="B168" s="77"/>
      <c r="C168" s="78">
        <f>IFERROR(IF(H158="",IF(E168="",B168*F158,E168),IF(E168="",B168*H158,E168)),0)</f>
        <v>0</v>
      </c>
      <c r="D168" s="78">
        <f t="shared" si="57"/>
        <v>0</v>
      </c>
      <c r="E168" s="79"/>
      <c r="F168" s="79"/>
      <c r="G168" s="17"/>
      <c r="H168"/>
      <c r="I168">
        <f t="shared" si="58"/>
        <v>0</v>
      </c>
      <c r="J168" s="52"/>
      <c r="K168" s="10"/>
      <c r="L168" s="10"/>
      <c r="M168" s="10"/>
      <c r="N168" s="10"/>
      <c r="O168" s="46" t="str">
        <f t="shared" si="59"/>
        <v>Scrap-værdi</v>
      </c>
      <c r="P168" s="47" t="str">
        <f t="shared" si="60"/>
        <v/>
      </c>
      <c r="Q168" s="43"/>
      <c r="R168" s="34">
        <f t="shared" si="61"/>
        <v>0</v>
      </c>
      <c r="S168" s="34" t="str">
        <f>IFERROR(IF(NOT(ISNUMBER(H160)),"",IF(H158="Anden offentlig støtte overstiger GUDP max tilskudsbeløb",0,B168*H160)),0)</f>
        <v/>
      </c>
      <c r="T168" s="34">
        <f t="shared" si="62"/>
        <v>0</v>
      </c>
      <c r="AF168" s="25"/>
      <c r="AG168" s="25"/>
      <c r="AH168" s="25"/>
    </row>
    <row r="169" spans="1:34" x14ac:dyDescent="0.25">
      <c r="A169" s="8" t="s">
        <v>26</v>
      </c>
      <c r="B169" s="77"/>
      <c r="C169" s="78">
        <f>IFERROR(IF(H158="",IF(E169="",B169*F158,E169),IF(E169="",B169*H158,E169)),0)</f>
        <v>0</v>
      </c>
      <c r="D169" s="78">
        <f t="shared" si="57"/>
        <v>0</v>
      </c>
      <c r="E169" s="79"/>
      <c r="F169" s="79"/>
      <c r="G169" s="17"/>
      <c r="H169"/>
      <c r="I169">
        <f t="shared" si="58"/>
        <v>0</v>
      </c>
      <c r="J169" s="52"/>
      <c r="K169" s="10"/>
      <c r="L169" s="10"/>
      <c r="M169" s="10"/>
      <c r="N169" s="10"/>
      <c r="O169" s="46" t="str">
        <f t="shared" si="59"/>
        <v>Evt. indtægter</v>
      </c>
      <c r="P169" s="47" t="str">
        <f t="shared" si="60"/>
        <v/>
      </c>
      <c r="Q169" s="43"/>
      <c r="R169" s="34">
        <f t="shared" si="61"/>
        <v>0</v>
      </c>
      <c r="S169" s="34" t="str">
        <f>IFERROR(IF(NOT(ISNUMBER(H160)),"",IF(H158="Anden offentlig støtte overstiger GUDP max tilskudsbeløb",0,B169*H160)),0)</f>
        <v/>
      </c>
      <c r="T169" s="34">
        <f t="shared" si="62"/>
        <v>0</v>
      </c>
      <c r="AF169" s="25"/>
      <c r="AG169" s="25"/>
      <c r="AH169" s="25"/>
    </row>
    <row r="170" spans="1:34" x14ac:dyDescent="0.25">
      <c r="A170" s="8" t="s">
        <v>54</v>
      </c>
      <c r="B170" s="77"/>
      <c r="C170" s="78">
        <f>IFERROR(IF(H158="",IF(E170="",B170*F158,E170),IF(E170="",B170*H158,E170)),0)</f>
        <v>0</v>
      </c>
      <c r="D170" s="78">
        <f t="shared" si="57"/>
        <v>0</v>
      </c>
      <c r="E170" s="79"/>
      <c r="F170" s="79"/>
      <c r="G170" s="17"/>
      <c r="H170"/>
      <c r="I170">
        <f t="shared" si="58"/>
        <v>0</v>
      </c>
      <c r="J170" s="52"/>
      <c r="K170" s="10"/>
      <c r="L170" s="10"/>
      <c r="M170" s="10"/>
      <c r="N170" s="10"/>
      <c r="O170" s="46" t="str">
        <f t="shared" si="59"/>
        <v>Andet</v>
      </c>
      <c r="P170" s="47" t="str">
        <f t="shared" si="60"/>
        <v/>
      </c>
      <c r="Q170" s="43"/>
      <c r="R170" s="34">
        <f t="shared" si="61"/>
        <v>0</v>
      </c>
      <c r="S170" s="34" t="str">
        <f>IFERROR(IF(NOT(ISNUMBER(H160)),"",IF(H158="Anden offentlig støtte overstiger GUDP max tilskudsbeløb",0,B170*H160)),0)</f>
        <v/>
      </c>
      <c r="T170" s="34">
        <f t="shared" si="62"/>
        <v>0</v>
      </c>
      <c r="AF170" s="25"/>
      <c r="AG170" s="25"/>
      <c r="AH170" s="25"/>
    </row>
    <row r="171" spans="1:34" ht="15.75" thickBot="1" x14ac:dyDescent="0.3">
      <c r="A171" s="36" t="s">
        <v>55</v>
      </c>
      <c r="B171" s="80">
        <f t="shared" ref="B171" si="63">SUM(B164:B170)</f>
        <v>0</v>
      </c>
      <c r="C171" s="78">
        <f>SUM(C164:C170)</f>
        <v>0</v>
      </c>
      <c r="D171" s="78">
        <f t="shared" ref="D171:G171" si="64">SUM(D164:D170)</f>
        <v>0</v>
      </c>
      <c r="E171" s="78">
        <f t="shared" si="64"/>
        <v>0</v>
      </c>
      <c r="F171" s="78">
        <f t="shared" si="64"/>
        <v>0</v>
      </c>
      <c r="G171" s="12">
        <f t="shared" si="64"/>
        <v>0</v>
      </c>
      <c r="H171"/>
      <c r="I171">
        <f t="shared" si="58"/>
        <v>0</v>
      </c>
      <c r="J171" s="52"/>
      <c r="K171" s="10"/>
      <c r="L171" s="11"/>
      <c r="M171" s="11"/>
      <c r="N171" s="11"/>
      <c r="O171" s="46" t="str">
        <f t="shared" si="59"/>
        <v>I alt uden biddrag til fælles udgifter</v>
      </c>
      <c r="P171" s="47" t="str">
        <f t="shared" si="60"/>
        <v/>
      </c>
      <c r="Q171" s="43"/>
      <c r="R171" s="34">
        <f t="shared" si="61"/>
        <v>0</v>
      </c>
      <c r="S171" s="34" t="str">
        <f>IFERROR(IF(NOT(ISNUMBER(H160)),"",IF(H158="Anden offentlig støtte overstiger GUDP max tilskudsbeløb",0,B171*H160)),0)</f>
        <v/>
      </c>
      <c r="T171" s="34">
        <f t="shared" si="62"/>
        <v>0</v>
      </c>
      <c r="AF171" s="25"/>
      <c r="AG171" s="25"/>
      <c r="AH171" s="25"/>
    </row>
    <row r="172" spans="1:34" x14ac:dyDescent="0.25">
      <c r="A172" s="8" t="s">
        <v>56</v>
      </c>
      <c r="B172" s="77"/>
      <c r="C172" s="78">
        <f>IFERROR(IF(H158="",IF(E172="",B172*F158,E172),IF(E172="",B172*H158,E172)),0)</f>
        <v>0</v>
      </c>
      <c r="D172" s="78">
        <f>IFERROR(B172-C172,0)</f>
        <v>0</v>
      </c>
      <c r="E172" s="79"/>
      <c r="F172" s="79"/>
      <c r="G172" s="17"/>
      <c r="H172"/>
      <c r="I172">
        <f t="shared" si="58"/>
        <v>0</v>
      </c>
      <c r="J172" s="52"/>
      <c r="K172" s="10"/>
      <c r="L172" s="10"/>
      <c r="M172" s="10"/>
      <c r="N172" s="10"/>
      <c r="O172" s="46" t="str">
        <f t="shared" si="59"/>
        <v>Biddrag til fælles udgifter</v>
      </c>
      <c r="P172" s="47" t="str">
        <f t="shared" si="60"/>
        <v/>
      </c>
      <c r="Q172" s="43"/>
      <c r="R172" s="34">
        <f t="shared" si="61"/>
        <v>0</v>
      </c>
      <c r="S172" s="34" t="str">
        <f>IFERROR(IF(NOT(ISNUMBER(H160)),"",IF(H158="Anden offentlig støtte overstiger GUDP max tilskudsbeløb",0,B172*H160)),0)</f>
        <v/>
      </c>
      <c r="T172" s="34">
        <f t="shared" si="62"/>
        <v>0</v>
      </c>
      <c r="AF172" s="25"/>
      <c r="AG172" s="25"/>
      <c r="AH172" s="25"/>
    </row>
    <row r="173" spans="1:34" ht="15.75" thickBot="1" x14ac:dyDescent="0.3">
      <c r="A173" s="37" t="s">
        <v>27</v>
      </c>
      <c r="B173" s="81">
        <f>SUM(B164:B170)+B172</f>
        <v>0</v>
      </c>
      <c r="C173" s="82">
        <f>SUM(C164:C170)+C172</f>
        <v>0</v>
      </c>
      <c r="D173" s="82">
        <f>IF(SUM(D164:D170)+D172-SUM(D174:F174)&lt;=0,0,SUM(D164:D170)+D172-SUM(D174:F174))</f>
        <v>0</v>
      </c>
      <c r="E173" s="82">
        <f>SUM(E171,E172)</f>
        <v>0</v>
      </c>
      <c r="F173" s="82">
        <f>SUM(F171,F172)</f>
        <v>0</v>
      </c>
      <c r="G173" s="13">
        <f>SUM(G164:G170)+G172</f>
        <v>0</v>
      </c>
      <c r="H173"/>
      <c r="I173">
        <f t="shared" si="58"/>
        <v>0</v>
      </c>
      <c r="J173" s="52"/>
      <c r="K173" s="10"/>
      <c r="L173" s="10"/>
      <c r="M173" s="10"/>
      <c r="N173" s="10"/>
      <c r="O173" s="46" t="str">
        <f t="shared" si="59"/>
        <v>I alt</v>
      </c>
      <c r="P173" s="47" t="str">
        <f t="shared" si="60"/>
        <v/>
      </c>
      <c r="R173" s="34">
        <f t="shared" si="61"/>
        <v>0</v>
      </c>
      <c r="S173" s="34" t="str">
        <f>IFERROR(IF(NOT(ISNUMBER(H160)),"",IF(H158="Anden offentlig støtte overstiger GUDP max tilskudsbeløb",0,B173*H160)),0)</f>
        <v/>
      </c>
      <c r="T173" s="34">
        <f t="shared" si="62"/>
        <v>0</v>
      </c>
      <c r="AF173" s="25"/>
      <c r="AG173" s="25"/>
      <c r="AH173" s="25"/>
    </row>
    <row r="174" spans="1:34" ht="15.75" thickBot="1" x14ac:dyDescent="0.3">
      <c r="A174" s="38" t="s">
        <v>28</v>
      </c>
      <c r="B174" s="83">
        <f>IF(ISBLANK(F174),"",B173)</f>
        <v>0</v>
      </c>
      <c r="C174" s="84">
        <f>IF(ISBLANK(F174),"",C173)</f>
        <v>0</v>
      </c>
      <c r="D174" s="85"/>
      <c r="E174" s="84"/>
      <c r="F174" s="84">
        <f>F173</f>
        <v>0</v>
      </c>
      <c r="G174" s="39">
        <f>IF(ISBLANK(F174),"",G173)</f>
        <v>0</v>
      </c>
      <c r="H174"/>
      <c r="J174" s="53"/>
      <c r="K174" s="11"/>
      <c r="L174" s="11"/>
      <c r="M174" s="11"/>
      <c r="N174" s="11"/>
      <c r="O174" s="48" t="str">
        <f t="shared" si="59"/>
        <v>Finansiering i alt</v>
      </c>
      <c r="P174" s="49" t="str">
        <f t="shared" si="60"/>
        <v/>
      </c>
      <c r="R174" s="34">
        <f t="shared" si="61"/>
        <v>0</v>
      </c>
      <c r="S174" s="34" t="str">
        <f>IFERROR(IF(NOT(ISNUMBER(H160)),"",IF(H158="Anden offentlig støtte overstiger GUDP max tilskudsbeløb",0,B174*H160)),0)</f>
        <v/>
      </c>
      <c r="T174" s="34">
        <f t="shared" si="62"/>
        <v>0</v>
      </c>
      <c r="AF174" s="25"/>
      <c r="AG174" s="25"/>
      <c r="AH174" s="25"/>
    </row>
    <row r="175" spans="1:34" x14ac:dyDescent="0.25">
      <c r="B175" s="35">
        <f>IF(NOT(ISNUMBER(B174)),B173,IF(B174=B173,B173,B174))</f>
        <v>0</v>
      </c>
      <c r="C175" s="35">
        <f>IF(NOT(ISNUMBER(C174)),C173,IF(C174=C173,C173,C174))</f>
        <v>0</v>
      </c>
      <c r="D175" s="35">
        <f>IF(NOT(ISNUMBER(D174)),D173,IF(D174=D173,D173,D174))</f>
        <v>0</v>
      </c>
      <c r="E175" s="35"/>
      <c r="F175" s="35">
        <f>IF(NOT(ISNUMBER(F174)),F173,IF(F174=F173,F173,F174))</f>
        <v>0</v>
      </c>
      <c r="AF175" s="25"/>
      <c r="AG175" s="25"/>
      <c r="AH175" s="25"/>
    </row>
    <row r="176" spans="1:34" ht="15.75" x14ac:dyDescent="0.25">
      <c r="A176" s="2" t="s">
        <v>29</v>
      </c>
      <c r="B176" s="60"/>
      <c r="C176" s="14" t="s">
        <v>42</v>
      </c>
      <c r="E176" s="1" t="s">
        <v>31</v>
      </c>
      <c r="F176" s="150"/>
      <c r="G176" s="150"/>
      <c r="O176" s="57"/>
      <c r="P176" s="57"/>
      <c r="Q176" s="57"/>
      <c r="R176" s="58"/>
      <c r="S176" s="58"/>
      <c r="T176" s="58"/>
      <c r="U176" s="66"/>
      <c r="V176" s="66"/>
      <c r="W176" s="66"/>
      <c r="X176" s="58"/>
    </row>
    <row r="177" spans="1:34" ht="15.75" x14ac:dyDescent="0.25">
      <c r="A177" s="2"/>
      <c r="B177" s="60"/>
      <c r="C177" s="14"/>
      <c r="E177" s="1" t="s">
        <v>58</v>
      </c>
      <c r="F177" s="95" t="str">
        <f>IF(ISBLANK($F$17),"",$F$17)</f>
        <v/>
      </c>
      <c r="G177" s="59"/>
      <c r="O177" s="57"/>
      <c r="P177" s="57"/>
      <c r="Q177" s="57"/>
      <c r="R177" s="58"/>
      <c r="S177" s="58"/>
      <c r="T177" s="58"/>
      <c r="U177" s="68"/>
      <c r="V177" s="58"/>
      <c r="W177" s="58"/>
      <c r="X177" s="58"/>
    </row>
    <row r="178" spans="1:34" ht="30" x14ac:dyDescent="0.25">
      <c r="A178" s="1" t="s">
        <v>5</v>
      </c>
      <c r="B178" s="73"/>
      <c r="C178" s="18"/>
      <c r="E178" s="26" t="s">
        <v>121</v>
      </c>
      <c r="F178" s="42"/>
      <c r="G178" s="27" t="s">
        <v>120</v>
      </c>
      <c r="H178" s="28" t="str">
        <f>IFERROR(IF(H180&lt;0,"Anden offentlig støtte overstiger GUDP max tilskudsbeløb",IF(H180=F180,"",H180)),"")</f>
        <v/>
      </c>
      <c r="I178">
        <f>IF(F176="",0,IF(LEFT(F176,9)="Offentlig",B191*0.44,B184*0.3))</f>
        <v>0</v>
      </c>
      <c r="O178" s="24"/>
      <c r="P178" s="24"/>
      <c r="R178" s="25"/>
      <c r="S178" s="25"/>
      <c r="T178" s="25"/>
      <c r="U178" s="69"/>
    </row>
    <row r="179" spans="1:34" ht="30" x14ac:dyDescent="0.25">
      <c r="A179" s="1"/>
      <c r="B179" s="18"/>
      <c r="C179" s="18"/>
      <c r="E179" s="26" t="s">
        <v>122</v>
      </c>
      <c r="F179" s="87">
        <f>IFERROR(F178*B193,"")</f>
        <v>0</v>
      </c>
      <c r="G179" s="27" t="s">
        <v>123</v>
      </c>
      <c r="H179" s="88" t="str">
        <f>IFERROR(B193*H178,"")</f>
        <v/>
      </c>
      <c r="R179" s="34"/>
      <c r="S179" s="34"/>
      <c r="T179" s="34"/>
      <c r="AF179" s="25"/>
      <c r="AG179" s="25"/>
      <c r="AH179" s="25"/>
    </row>
    <row r="180" spans="1:34" x14ac:dyDescent="0.25">
      <c r="A180" s="1" t="s">
        <v>32</v>
      </c>
      <c r="B180" s="29" t="str">
        <f>IF(F176="","",IF(F176="Offentlig forsknings- og vidensformidlingsorganisation",0.44,IF(F176="Privat forsknings- og vidensformidlingsorganisation",0.44,0.3)))</f>
        <v/>
      </c>
      <c r="C180" s="1"/>
      <c r="D180" s="30"/>
      <c r="E180" s="30"/>
      <c r="F180" s="31">
        <f>F178</f>
        <v>0</v>
      </c>
      <c r="G180" s="32"/>
      <c r="H180" s="33" t="str">
        <f>IFERROR(IF(B193*(1-F180)-D194-F194&lt;0,F180-((B193*F180+F194+D194)-B193)/B193,""),"")</f>
        <v/>
      </c>
      <c r="R180" s="34"/>
      <c r="S180" s="34"/>
      <c r="T180" s="34"/>
      <c r="AF180" s="25"/>
      <c r="AG180" s="25"/>
      <c r="AH180" s="25"/>
    </row>
    <row r="181" spans="1:34" x14ac:dyDescent="0.25">
      <c r="A181" s="1" t="s">
        <v>33</v>
      </c>
      <c r="B181" s="86" t="str">
        <f>IF(F176="","",IF(OR(LEFT(F176,9)="Offentlig",LEFT(F176,6)="Privat"),SUM(B184:B186,B190)*0.44-B192,SUM(B184:B185)*0.3-B192))</f>
        <v/>
      </c>
      <c r="C181" s="1"/>
      <c r="D181" s="30"/>
      <c r="E181" s="30"/>
      <c r="F181" s="54"/>
      <c r="G181" s="55"/>
      <c r="H181" s="56"/>
      <c r="J181" s="41"/>
      <c r="R181" s="34"/>
      <c r="S181" s="34"/>
      <c r="T181" s="34"/>
      <c r="AF181" s="25"/>
      <c r="AG181" s="25"/>
      <c r="AH181" s="25"/>
    </row>
    <row r="182" spans="1:34" ht="15.75" thickBot="1" x14ac:dyDescent="0.3">
      <c r="D182" s="35"/>
      <c r="E182" s="35"/>
      <c r="F182" s="35"/>
      <c r="G182" s="35"/>
      <c r="H182" s="35"/>
      <c r="R182" s="34" t="s">
        <v>34</v>
      </c>
      <c r="S182" s="34" t="s">
        <v>35</v>
      </c>
      <c r="T182" s="34" t="s">
        <v>36</v>
      </c>
      <c r="AF182" s="25"/>
      <c r="AG182" s="25"/>
      <c r="AH182" s="25"/>
    </row>
    <row r="183" spans="1:34" ht="15.75" thickBot="1" x14ac:dyDescent="0.3">
      <c r="A183" s="3" t="str">
        <f>IF(B193&gt;0,"Ja","")</f>
        <v/>
      </c>
      <c r="B183" s="4" t="s">
        <v>19</v>
      </c>
      <c r="C183" s="5" t="s">
        <v>119</v>
      </c>
      <c r="D183" s="5" t="s">
        <v>20</v>
      </c>
      <c r="E183" s="5" t="s">
        <v>118</v>
      </c>
      <c r="F183" s="5" t="s">
        <v>21</v>
      </c>
      <c r="G183" s="6" t="s">
        <v>0</v>
      </c>
      <c r="H183"/>
      <c r="J183" s="3" t="s">
        <v>37</v>
      </c>
      <c r="L183" s="10"/>
      <c r="M183" s="10"/>
      <c r="N183" s="10"/>
      <c r="O183" s="10"/>
      <c r="P183" s="50" t="s">
        <v>57</v>
      </c>
      <c r="Q183" s="43"/>
      <c r="R183" s="34"/>
      <c r="S183" s="34"/>
      <c r="T183" s="34"/>
      <c r="AF183" s="25"/>
      <c r="AG183" s="25"/>
      <c r="AH183" s="25"/>
    </row>
    <row r="184" spans="1:34" ht="15.75" thickBot="1" x14ac:dyDescent="0.3">
      <c r="A184" s="7" t="s">
        <v>61</v>
      </c>
      <c r="B184" s="77"/>
      <c r="C184" s="78">
        <f>IFERROR(IF(H178="",IF(E184="",B184*F178,E184),IF(E184="",B184*H178,E184)),0)</f>
        <v>0</v>
      </c>
      <c r="D184" s="78">
        <f t="shared" ref="D184:D190" si="65">IFERROR(B184-C184,0)</f>
        <v>0</v>
      </c>
      <c r="E184" s="79"/>
      <c r="F184" s="79"/>
      <c r="G184" s="17"/>
      <c r="H184"/>
      <c r="I184">
        <f>IF($F$53&lt;&gt;"Offentlig forsknings- og vidensformidlingsorganisation",0,IF(B184="",0,B184))</f>
        <v>0</v>
      </c>
      <c r="J184" s="51"/>
      <c r="K184" s="9"/>
      <c r="L184" s="9"/>
      <c r="M184" s="9"/>
      <c r="N184" s="9"/>
      <c r="O184" s="44" t="str">
        <f>A184</f>
        <v>VIP</v>
      </c>
      <c r="P184" s="45" t="str">
        <f>IFERROR(C184/B184,"")</f>
        <v/>
      </c>
      <c r="Q184" s="43"/>
      <c r="R184" s="34">
        <f>IF(B184=0,0,B184*$F$18)</f>
        <v>0</v>
      </c>
      <c r="S184" s="34" t="str">
        <f>IFERROR(IF(NOT(ISNUMBER(H180)),"",IF(H178="Anden offentlig støtte overstiger GUDP max tilskudsbeløb",0,B184*H180)),0)</f>
        <v/>
      </c>
      <c r="T184" s="34">
        <f>IF(NOT(ISNUMBER(S184)),R184,IFERROR(IF(S184=0,0,S184),0))</f>
        <v>0</v>
      </c>
      <c r="AF184" s="25"/>
      <c r="AG184" s="25"/>
      <c r="AH184" s="25"/>
    </row>
    <row r="185" spans="1:34" x14ac:dyDescent="0.25">
      <c r="A185" s="70" t="s">
        <v>62</v>
      </c>
      <c r="B185" s="77"/>
      <c r="C185" s="78">
        <f>IFERROR(IF(H178="",IF(E185="",B185*F178,E185),IF(E185="",B185*H178,E185)),0)</f>
        <v>0</v>
      </c>
      <c r="D185" s="78">
        <f t="shared" si="65"/>
        <v>0</v>
      </c>
      <c r="E185" s="79"/>
      <c r="F185" s="79"/>
      <c r="G185" s="17"/>
      <c r="H185"/>
      <c r="J185" s="52"/>
      <c r="K185" s="10"/>
      <c r="L185" s="10"/>
      <c r="M185" s="10"/>
      <c r="N185" s="10"/>
      <c r="O185" s="44" t="str">
        <f>A185</f>
        <v>TAP</v>
      </c>
      <c r="P185" s="71" t="str">
        <f>IFERROR(C185/B185,"")</f>
        <v/>
      </c>
      <c r="Q185" s="43"/>
      <c r="R185" s="34"/>
      <c r="S185" s="34"/>
      <c r="T185" s="34"/>
      <c r="AF185" s="25"/>
      <c r="AG185" s="25"/>
      <c r="AH185" s="25"/>
    </row>
    <row r="186" spans="1:34" x14ac:dyDescent="0.25">
      <c r="A186" s="8" t="s">
        <v>23</v>
      </c>
      <c r="B186" s="77"/>
      <c r="C186" s="78">
        <f>IFERROR(IF(H178="",IF(E186="",B186*F178,E186),IF(E186="",B186*H178,E186)),0)</f>
        <v>0</v>
      </c>
      <c r="D186" s="78">
        <f t="shared" si="65"/>
        <v>0</v>
      </c>
      <c r="E186" s="79"/>
      <c r="F186" s="79"/>
      <c r="G186" s="17"/>
      <c r="H186"/>
      <c r="I186">
        <f t="shared" ref="I186:I193" si="66">IF($F$53&lt;&gt;"Offentlig forsknings- og vidensformidlingsorganisation",0,IF(B186="",0,B186))</f>
        <v>0</v>
      </c>
      <c r="J186" s="52"/>
      <c r="K186" s="10"/>
      <c r="L186" s="10"/>
      <c r="M186" s="10"/>
      <c r="N186" s="10"/>
      <c r="O186" s="46" t="str">
        <f t="shared" ref="O186:O194" si="67">A186</f>
        <v>Øvrige omkostninger</v>
      </c>
      <c r="P186" s="47" t="str">
        <f t="shared" ref="P186:P194" si="68">IFERROR(C186/B186,"")</f>
        <v/>
      </c>
      <c r="Q186" s="43"/>
      <c r="R186" s="34">
        <f t="shared" ref="R186:R194" si="69">IF(B186=0,0,B186*$F$18)</f>
        <v>0</v>
      </c>
      <c r="S186" s="34" t="str">
        <f>IFERROR(IF(NOT(ISNUMBER(H180)),"",IF(H178="Anden offentlig støtte overstiger GUDP max tilskudsbeløb",0,B186*H180)),0)</f>
        <v/>
      </c>
      <c r="T186" s="34">
        <f t="shared" ref="T186:T194" si="70">IF(NOT(ISNUMBER(S186)),R186,IFERROR(IF(S186=0,0,S186),0))</f>
        <v>0</v>
      </c>
      <c r="AF186" s="25"/>
      <c r="AG186" s="25"/>
      <c r="AH186" s="25"/>
    </row>
    <row r="187" spans="1:34" x14ac:dyDescent="0.25">
      <c r="A187" s="8" t="s">
        <v>24</v>
      </c>
      <c r="B187" s="77"/>
      <c r="C187" s="78">
        <f>IFERROR(IF(H178="",IF(E187="",B187*F178,E187),IF(E187="",B187*H178,E187)),0)</f>
        <v>0</v>
      </c>
      <c r="D187" s="78">
        <f t="shared" si="65"/>
        <v>0</v>
      </c>
      <c r="E187" s="79"/>
      <c r="F187" s="79"/>
      <c r="G187" s="17"/>
      <c r="H187"/>
      <c r="I187">
        <f t="shared" si="66"/>
        <v>0</v>
      </c>
      <c r="J187" s="52"/>
      <c r="K187" s="10"/>
      <c r="L187" s="10"/>
      <c r="M187" s="10"/>
      <c r="N187" s="10"/>
      <c r="O187" s="46" t="str">
        <f t="shared" si="67"/>
        <v>Apparatur/udstyr</v>
      </c>
      <c r="P187" s="47" t="str">
        <f t="shared" si="68"/>
        <v/>
      </c>
      <c r="Q187" s="43"/>
      <c r="R187" s="34">
        <f t="shared" si="69"/>
        <v>0</v>
      </c>
      <c r="S187" s="34" t="str">
        <f>IFERROR(IF(NOT(ISNUMBER(H180)),"",IF(H178="Anden offentlig støtte overstiger GUDP max tilskudsbeløb",0,B187*H180)),0)</f>
        <v/>
      </c>
      <c r="T187" s="34">
        <f t="shared" si="70"/>
        <v>0</v>
      </c>
      <c r="AF187" s="25"/>
      <c r="AG187" s="25"/>
      <c r="AH187" s="25"/>
    </row>
    <row r="188" spans="1:34" x14ac:dyDescent="0.25">
      <c r="A188" s="8" t="s">
        <v>25</v>
      </c>
      <c r="B188" s="77"/>
      <c r="C188" s="78">
        <f>IFERROR(IF(H178="",IF(E188="",B188*F178,E188),IF(E188="",B188*H178,E188)),0)</f>
        <v>0</v>
      </c>
      <c r="D188" s="78">
        <f t="shared" si="65"/>
        <v>0</v>
      </c>
      <c r="E188" s="79"/>
      <c r="F188" s="79"/>
      <c r="G188" s="17"/>
      <c r="H188"/>
      <c r="I188">
        <f t="shared" si="66"/>
        <v>0</v>
      </c>
      <c r="J188" s="52"/>
      <c r="K188" s="10"/>
      <c r="L188" s="10"/>
      <c r="M188" s="10"/>
      <c r="N188" s="10"/>
      <c r="O188" s="46" t="str">
        <f t="shared" si="67"/>
        <v>Scrap-værdi</v>
      </c>
      <c r="P188" s="47" t="str">
        <f t="shared" si="68"/>
        <v/>
      </c>
      <c r="Q188" s="43"/>
      <c r="R188" s="34">
        <f t="shared" si="69"/>
        <v>0</v>
      </c>
      <c r="S188" s="34" t="str">
        <f>IFERROR(IF(NOT(ISNUMBER(H180)),"",IF(H178="Anden offentlig støtte overstiger GUDP max tilskudsbeløb",0,B188*H180)),0)</f>
        <v/>
      </c>
      <c r="T188" s="34">
        <f t="shared" si="70"/>
        <v>0</v>
      </c>
      <c r="AF188" s="25"/>
      <c r="AG188" s="25"/>
      <c r="AH188" s="25"/>
    </row>
    <row r="189" spans="1:34" x14ac:dyDescent="0.25">
      <c r="A189" s="8" t="s">
        <v>26</v>
      </c>
      <c r="B189" s="77"/>
      <c r="C189" s="78">
        <f>IFERROR(IF(H178="",IF(E189="",B189*F178,E189),IF(E189="",B189*H178,E189)),0)</f>
        <v>0</v>
      </c>
      <c r="D189" s="78">
        <f t="shared" si="65"/>
        <v>0</v>
      </c>
      <c r="E189" s="79"/>
      <c r="F189" s="79"/>
      <c r="G189" s="17"/>
      <c r="H189"/>
      <c r="I189">
        <f t="shared" si="66"/>
        <v>0</v>
      </c>
      <c r="J189" s="52"/>
      <c r="K189" s="10"/>
      <c r="L189" s="10"/>
      <c r="M189" s="10"/>
      <c r="N189" s="10"/>
      <c r="O189" s="46" t="str">
        <f t="shared" si="67"/>
        <v>Evt. indtægter</v>
      </c>
      <c r="P189" s="47" t="str">
        <f t="shared" si="68"/>
        <v/>
      </c>
      <c r="Q189" s="43"/>
      <c r="R189" s="34">
        <f t="shared" si="69"/>
        <v>0</v>
      </c>
      <c r="S189" s="34" t="str">
        <f>IFERROR(IF(NOT(ISNUMBER(H180)),"",IF(H178="Anden offentlig støtte overstiger GUDP max tilskudsbeløb",0,B189*H180)),0)</f>
        <v/>
      </c>
      <c r="T189" s="34">
        <f t="shared" si="70"/>
        <v>0</v>
      </c>
      <c r="AF189" s="25"/>
      <c r="AG189" s="25"/>
      <c r="AH189" s="25"/>
    </row>
    <row r="190" spans="1:34" x14ac:dyDescent="0.25">
      <c r="A190" s="8" t="s">
        <v>54</v>
      </c>
      <c r="B190" s="77"/>
      <c r="C190" s="78">
        <f>IFERROR(IF(H178="",IF(E190="",B190*F178,E190),IF(E190="",B190*H178,E190)),0)</f>
        <v>0</v>
      </c>
      <c r="D190" s="78">
        <f t="shared" si="65"/>
        <v>0</v>
      </c>
      <c r="E190" s="79"/>
      <c r="F190" s="79"/>
      <c r="G190" s="17"/>
      <c r="H190"/>
      <c r="I190">
        <f t="shared" si="66"/>
        <v>0</v>
      </c>
      <c r="J190" s="52"/>
      <c r="K190" s="10"/>
      <c r="L190" s="10"/>
      <c r="M190" s="10"/>
      <c r="N190" s="10"/>
      <c r="O190" s="46" t="str">
        <f t="shared" si="67"/>
        <v>Andet</v>
      </c>
      <c r="P190" s="47" t="str">
        <f t="shared" si="68"/>
        <v/>
      </c>
      <c r="Q190" s="43"/>
      <c r="R190" s="34">
        <f t="shared" si="69"/>
        <v>0</v>
      </c>
      <c r="S190" s="34" t="str">
        <f>IFERROR(IF(NOT(ISNUMBER(H180)),"",IF(H178="Anden offentlig støtte overstiger GUDP max tilskudsbeløb",0,B190*H180)),0)</f>
        <v/>
      </c>
      <c r="T190" s="34">
        <f t="shared" si="70"/>
        <v>0</v>
      </c>
      <c r="AF190" s="25"/>
      <c r="AG190" s="25"/>
      <c r="AH190" s="25"/>
    </row>
    <row r="191" spans="1:34" ht="15.75" thickBot="1" x14ac:dyDescent="0.3">
      <c r="A191" s="36" t="s">
        <v>55</v>
      </c>
      <c r="B191" s="80">
        <f t="shared" ref="B191" si="71">SUM(B184:B190)</f>
        <v>0</v>
      </c>
      <c r="C191" s="78">
        <f>SUM(C184:C190)</f>
        <v>0</v>
      </c>
      <c r="D191" s="78">
        <f t="shared" ref="D191:G191" si="72">SUM(D184:D190)</f>
        <v>0</v>
      </c>
      <c r="E191" s="78">
        <f t="shared" si="72"/>
        <v>0</v>
      </c>
      <c r="F191" s="78">
        <f t="shared" si="72"/>
        <v>0</v>
      </c>
      <c r="G191" s="12">
        <f t="shared" si="72"/>
        <v>0</v>
      </c>
      <c r="H191"/>
      <c r="I191">
        <f t="shared" si="66"/>
        <v>0</v>
      </c>
      <c r="J191" s="52"/>
      <c r="K191" s="10"/>
      <c r="L191" s="11"/>
      <c r="M191" s="11"/>
      <c r="N191" s="11"/>
      <c r="O191" s="46" t="str">
        <f t="shared" si="67"/>
        <v>I alt uden biddrag til fælles udgifter</v>
      </c>
      <c r="P191" s="47" t="str">
        <f t="shared" si="68"/>
        <v/>
      </c>
      <c r="Q191" s="43"/>
      <c r="R191" s="34">
        <f t="shared" si="69"/>
        <v>0</v>
      </c>
      <c r="S191" s="34" t="str">
        <f>IFERROR(IF(NOT(ISNUMBER(H180)),"",IF(H178="Anden offentlig støtte overstiger GUDP max tilskudsbeløb",0,B191*H180)),0)</f>
        <v/>
      </c>
      <c r="T191" s="34">
        <f t="shared" si="70"/>
        <v>0</v>
      </c>
      <c r="AF191" s="25"/>
      <c r="AG191" s="25"/>
      <c r="AH191" s="25"/>
    </row>
    <row r="192" spans="1:34" x14ac:dyDescent="0.25">
      <c r="A192" s="8" t="s">
        <v>56</v>
      </c>
      <c r="B192" s="77"/>
      <c r="C192" s="78">
        <f>IFERROR(IF(H178="",IF(E192="",B192*F178,E192),IF(E192="",B192*H178,E192)),0)</f>
        <v>0</v>
      </c>
      <c r="D192" s="78">
        <f>IFERROR(B192-C192,0)</f>
        <v>0</v>
      </c>
      <c r="E192" s="79"/>
      <c r="F192" s="79"/>
      <c r="G192" s="17"/>
      <c r="H192"/>
      <c r="I192">
        <f t="shared" si="66"/>
        <v>0</v>
      </c>
      <c r="J192" s="52"/>
      <c r="K192" s="10"/>
      <c r="L192" s="10"/>
      <c r="M192" s="10"/>
      <c r="N192" s="10"/>
      <c r="O192" s="46" t="str">
        <f t="shared" si="67"/>
        <v>Biddrag til fælles udgifter</v>
      </c>
      <c r="P192" s="47" t="str">
        <f t="shared" si="68"/>
        <v/>
      </c>
      <c r="Q192" s="43"/>
      <c r="R192" s="34">
        <f t="shared" si="69"/>
        <v>0</v>
      </c>
      <c r="S192" s="34" t="str">
        <f>IFERROR(IF(NOT(ISNUMBER(H180)),"",IF(H178="Anden offentlig støtte overstiger GUDP max tilskudsbeløb",0,B192*H180)),0)</f>
        <v/>
      </c>
      <c r="T192" s="34">
        <f t="shared" si="70"/>
        <v>0</v>
      </c>
      <c r="AF192" s="25"/>
      <c r="AG192" s="25"/>
      <c r="AH192" s="25"/>
    </row>
    <row r="193" spans="1:34" ht="15.75" thickBot="1" x14ac:dyDescent="0.3">
      <c r="A193" s="37" t="s">
        <v>27</v>
      </c>
      <c r="B193" s="81">
        <f>SUM(B184:B190)+B192</f>
        <v>0</v>
      </c>
      <c r="C193" s="82">
        <f>SUM(C184:C190)+C192</f>
        <v>0</v>
      </c>
      <c r="D193" s="82">
        <f>IF(SUM(D184:D190)+D192-SUM(D194:F194)&lt;=0,0,SUM(D184:D190)+D192-SUM(D194:F194))</f>
        <v>0</v>
      </c>
      <c r="E193" s="82">
        <f>SUM(E191,E192)</f>
        <v>0</v>
      </c>
      <c r="F193" s="82">
        <f>SUM(F191,F192)</f>
        <v>0</v>
      </c>
      <c r="G193" s="13">
        <f>SUM(G184:G190)+G192</f>
        <v>0</v>
      </c>
      <c r="H193"/>
      <c r="I193">
        <f t="shared" si="66"/>
        <v>0</v>
      </c>
      <c r="J193" s="52"/>
      <c r="K193" s="10"/>
      <c r="L193" s="10"/>
      <c r="M193" s="10"/>
      <c r="N193" s="10"/>
      <c r="O193" s="46" t="str">
        <f t="shared" si="67"/>
        <v>I alt</v>
      </c>
      <c r="P193" s="47" t="str">
        <f t="shared" si="68"/>
        <v/>
      </c>
      <c r="R193" s="34">
        <f t="shared" si="69"/>
        <v>0</v>
      </c>
      <c r="S193" s="34" t="str">
        <f>IFERROR(IF(NOT(ISNUMBER(H180)),"",IF(H178="Anden offentlig støtte overstiger GUDP max tilskudsbeløb",0,B193*H180)),0)</f>
        <v/>
      </c>
      <c r="T193" s="34">
        <f t="shared" si="70"/>
        <v>0</v>
      </c>
      <c r="AF193" s="25"/>
      <c r="AG193" s="25"/>
      <c r="AH193" s="25"/>
    </row>
    <row r="194" spans="1:34" ht="15.75" thickBot="1" x14ac:dyDescent="0.3">
      <c r="A194" s="38" t="s">
        <v>28</v>
      </c>
      <c r="B194" s="83">
        <f>IF(ISBLANK(F194),"",B193)</f>
        <v>0</v>
      </c>
      <c r="C194" s="84">
        <f>IF(ISBLANK(F194),"",C193)</f>
        <v>0</v>
      </c>
      <c r="D194" s="85"/>
      <c r="E194" s="84"/>
      <c r="F194" s="84">
        <f>F193</f>
        <v>0</v>
      </c>
      <c r="G194" s="39">
        <f>IF(ISBLANK(F194),"",G193)</f>
        <v>0</v>
      </c>
      <c r="H194"/>
      <c r="J194" s="53"/>
      <c r="K194" s="11"/>
      <c r="L194" s="11"/>
      <c r="M194" s="11"/>
      <c r="N194" s="11"/>
      <c r="O194" s="48" t="str">
        <f t="shared" si="67"/>
        <v>Finansiering i alt</v>
      </c>
      <c r="P194" s="49" t="str">
        <f t="shared" si="68"/>
        <v/>
      </c>
      <c r="R194" s="34">
        <f t="shared" si="69"/>
        <v>0</v>
      </c>
      <c r="S194" s="34" t="str">
        <f>IFERROR(IF(NOT(ISNUMBER(H180)),"",IF(H178="Anden offentlig støtte overstiger GUDP max tilskudsbeløb",0,B194*H180)),0)</f>
        <v/>
      </c>
      <c r="T194" s="34">
        <f t="shared" si="70"/>
        <v>0</v>
      </c>
      <c r="AF194" s="25"/>
      <c r="AG194" s="25"/>
      <c r="AH194" s="25"/>
    </row>
    <row r="195" spans="1:34" x14ac:dyDescent="0.25">
      <c r="B195" s="35">
        <f>IF(NOT(ISNUMBER(B194)),B193,IF(B194=B193,B193,B194))</f>
        <v>0</v>
      </c>
      <c r="C195" s="35">
        <f>IF(NOT(ISNUMBER(C194)),C193,IF(C194=C193,C193,C194))</f>
        <v>0</v>
      </c>
      <c r="D195" s="35">
        <f>IF(NOT(ISNUMBER(D194)),D193,IF(D194=D193,D193,D194))</f>
        <v>0</v>
      </c>
      <c r="E195" s="35"/>
      <c r="F195" s="35">
        <f>IF(NOT(ISNUMBER(F194)),F193,IF(F194=F193,F193,F194))</f>
        <v>0</v>
      </c>
      <c r="AF195" s="25"/>
      <c r="AG195" s="25"/>
      <c r="AH195" s="25"/>
    </row>
    <row r="196" spans="1:34" ht="15.75" x14ac:dyDescent="0.25">
      <c r="A196" s="2" t="s">
        <v>29</v>
      </c>
      <c r="B196" s="60"/>
      <c r="C196" s="14" t="s">
        <v>43</v>
      </c>
      <c r="E196" s="1" t="s">
        <v>31</v>
      </c>
      <c r="F196" s="150"/>
      <c r="G196" s="150"/>
      <c r="O196" s="57"/>
      <c r="P196" s="57"/>
      <c r="Q196" s="57"/>
      <c r="R196" s="58"/>
      <c r="S196" s="58"/>
      <c r="T196" s="58"/>
      <c r="U196" s="66"/>
      <c r="V196" s="66"/>
      <c r="W196" s="66"/>
      <c r="X196" s="58"/>
    </row>
    <row r="197" spans="1:34" ht="15.75" x14ac:dyDescent="0.25">
      <c r="A197" s="2"/>
      <c r="B197" s="60"/>
      <c r="C197" s="14"/>
      <c r="E197" s="1" t="s">
        <v>58</v>
      </c>
      <c r="F197" s="95" t="str">
        <f>IF(ISBLANK($F$17),"",$F$17)</f>
        <v/>
      </c>
      <c r="G197" s="59"/>
      <c r="O197" s="57"/>
      <c r="P197" s="57"/>
      <c r="Q197" s="57"/>
      <c r="R197" s="58"/>
      <c r="S197" s="58"/>
      <c r="T197" s="58"/>
      <c r="U197" s="68"/>
      <c r="V197" s="58"/>
      <c r="W197" s="58"/>
      <c r="X197" s="58"/>
    </row>
    <row r="198" spans="1:34" ht="30" x14ac:dyDescent="0.25">
      <c r="A198" s="1" t="s">
        <v>5</v>
      </c>
      <c r="B198" s="73"/>
      <c r="C198" s="18"/>
      <c r="E198" s="26" t="s">
        <v>121</v>
      </c>
      <c r="F198" s="42"/>
      <c r="G198" s="27" t="s">
        <v>120</v>
      </c>
      <c r="H198" s="28" t="str">
        <f>IFERROR(IF(H200&lt;0,"Anden offentlig støtte overstiger GUDP max tilskudsbeløb",IF(H200=F200,"",H200)),"")</f>
        <v/>
      </c>
      <c r="I198">
        <f>IF(F196="",0,IF(LEFT(F196,9)="Offentlig",B211*0.44,B204*0.3))</f>
        <v>0</v>
      </c>
      <c r="O198" s="24"/>
      <c r="P198" s="24"/>
      <c r="R198" s="25"/>
      <c r="S198" s="25"/>
      <c r="T198" s="25"/>
      <c r="U198" s="69"/>
    </row>
    <row r="199" spans="1:34" ht="30" x14ac:dyDescent="0.25">
      <c r="A199" s="1"/>
      <c r="B199" s="18"/>
      <c r="C199" s="18"/>
      <c r="E199" s="26" t="s">
        <v>122</v>
      </c>
      <c r="F199" s="87">
        <f>IFERROR(F198*B213,"")</f>
        <v>0</v>
      </c>
      <c r="G199" s="27" t="s">
        <v>123</v>
      </c>
      <c r="H199" s="88" t="str">
        <f>IFERROR(B213*H198,"")</f>
        <v/>
      </c>
      <c r="R199" s="34"/>
      <c r="S199" s="34"/>
      <c r="T199" s="34"/>
      <c r="AF199" s="25"/>
      <c r="AG199" s="25"/>
      <c r="AH199" s="25"/>
    </row>
    <row r="200" spans="1:34" x14ac:dyDescent="0.25">
      <c r="A200" s="1" t="s">
        <v>32</v>
      </c>
      <c r="B200" s="29" t="str">
        <f>IF(F196="","",IF(F196="Offentlig forsknings- og vidensformidlingsorganisation",0.44,IF(F196="Privat forsknings- og vidensformidlingsorganisation",0.44,0.3)))</f>
        <v/>
      </c>
      <c r="C200" s="1"/>
      <c r="D200" s="30"/>
      <c r="E200" s="30"/>
      <c r="F200" s="31">
        <f>F198</f>
        <v>0</v>
      </c>
      <c r="G200" s="32"/>
      <c r="H200" s="33" t="str">
        <f>IFERROR(IF(B213*(1-F200)-D214-F214&lt;0,F200-((B213*F200+F214+D214)-B213)/B213,""),"")</f>
        <v/>
      </c>
      <c r="R200" s="34"/>
      <c r="S200" s="34"/>
      <c r="T200" s="34"/>
      <c r="AF200" s="25"/>
      <c r="AG200" s="25"/>
      <c r="AH200" s="25"/>
    </row>
    <row r="201" spans="1:34" x14ac:dyDescent="0.25">
      <c r="A201" s="1" t="s">
        <v>33</v>
      </c>
      <c r="B201" s="86" t="str">
        <f>IF(F196="","",IF(OR(LEFT(F196,9)="Offentlig",LEFT(F196,6)="Privat"),SUM(B204:B206,B210)*0.44-B212,SUM(B204:B205)*0.3-B212))</f>
        <v/>
      </c>
      <c r="C201" s="1"/>
      <c r="D201" s="30"/>
      <c r="E201" s="30"/>
      <c r="F201" s="54"/>
      <c r="G201" s="55"/>
      <c r="H201" s="56"/>
      <c r="J201" s="41"/>
      <c r="R201" s="34"/>
      <c r="S201" s="34"/>
      <c r="T201" s="34"/>
      <c r="AF201" s="25"/>
      <c r="AG201" s="25"/>
      <c r="AH201" s="25"/>
    </row>
    <row r="202" spans="1:34" ht="15.75" thickBot="1" x14ac:dyDescent="0.3">
      <c r="D202" s="35"/>
      <c r="E202" s="35"/>
      <c r="F202" s="35"/>
      <c r="G202" s="35"/>
      <c r="H202" s="35"/>
      <c r="R202" s="34" t="s">
        <v>34</v>
      </c>
      <c r="S202" s="34" t="s">
        <v>35</v>
      </c>
      <c r="T202" s="34" t="s">
        <v>36</v>
      </c>
      <c r="AF202" s="25"/>
      <c r="AG202" s="25"/>
      <c r="AH202" s="25"/>
    </row>
    <row r="203" spans="1:34" ht="15.75" thickBot="1" x14ac:dyDescent="0.3">
      <c r="A203" s="3" t="str">
        <f>IF(B213&gt;0,"Ja","")</f>
        <v/>
      </c>
      <c r="B203" s="4" t="s">
        <v>19</v>
      </c>
      <c r="C203" s="5" t="s">
        <v>119</v>
      </c>
      <c r="D203" s="5" t="s">
        <v>20</v>
      </c>
      <c r="E203" s="5" t="s">
        <v>118</v>
      </c>
      <c r="F203" s="5" t="s">
        <v>21</v>
      </c>
      <c r="G203" s="6" t="s">
        <v>0</v>
      </c>
      <c r="H203"/>
      <c r="J203" s="3" t="s">
        <v>37</v>
      </c>
      <c r="L203" s="10"/>
      <c r="M203" s="10"/>
      <c r="N203" s="10"/>
      <c r="O203" s="10"/>
      <c r="P203" s="50" t="s">
        <v>57</v>
      </c>
      <c r="Q203" s="43"/>
      <c r="R203" s="34"/>
      <c r="S203" s="34"/>
      <c r="T203" s="34"/>
      <c r="AF203" s="25"/>
      <c r="AG203" s="25"/>
      <c r="AH203" s="25"/>
    </row>
    <row r="204" spans="1:34" ht="15.75" thickBot="1" x14ac:dyDescent="0.3">
      <c r="A204" s="7" t="s">
        <v>61</v>
      </c>
      <c r="B204" s="77"/>
      <c r="C204" s="78">
        <f>IFERROR(IF(H198="",IF(E204="",B204*F198,E204),IF(E204="",B204*H198,E204)),0)</f>
        <v>0</v>
      </c>
      <c r="D204" s="78">
        <f t="shared" ref="D204:D210" si="73">IFERROR(B204-C204,0)</f>
        <v>0</v>
      </c>
      <c r="E204" s="79"/>
      <c r="F204" s="79"/>
      <c r="G204" s="17"/>
      <c r="H204"/>
      <c r="I204">
        <f>IF($F$53&lt;&gt;"Offentlig forsknings- og vidensformidlingsorganisation",0,IF(B204="",0,B204))</f>
        <v>0</v>
      </c>
      <c r="J204" s="51"/>
      <c r="K204" s="9"/>
      <c r="L204" s="9"/>
      <c r="M204" s="9"/>
      <c r="N204" s="9"/>
      <c r="O204" s="44" t="str">
        <f>A204</f>
        <v>VIP</v>
      </c>
      <c r="P204" s="45" t="str">
        <f>IFERROR(C204/B204,"")</f>
        <v/>
      </c>
      <c r="Q204" s="43"/>
      <c r="R204" s="34">
        <f>IF(B204=0,0,B204*$F$18)</f>
        <v>0</v>
      </c>
      <c r="S204" s="34" t="str">
        <f>IFERROR(IF(NOT(ISNUMBER(H200)),"",IF(H198="Anden offentlig støtte overstiger GUDP max tilskudsbeløb",0,B204*H200)),0)</f>
        <v/>
      </c>
      <c r="T204" s="34">
        <f>IF(NOT(ISNUMBER(S204)),R204,IFERROR(IF(S204=0,0,S204),0))</f>
        <v>0</v>
      </c>
      <c r="AF204" s="25"/>
      <c r="AG204" s="25"/>
      <c r="AH204" s="25"/>
    </row>
    <row r="205" spans="1:34" x14ac:dyDescent="0.25">
      <c r="A205" s="70" t="s">
        <v>62</v>
      </c>
      <c r="B205" s="77"/>
      <c r="C205" s="78">
        <f>IFERROR(IF(H198="",IF(E205="",B205*F198,E205),IF(E205="",B205*H198,E205)),0)</f>
        <v>0</v>
      </c>
      <c r="D205" s="78">
        <f t="shared" si="73"/>
        <v>0</v>
      </c>
      <c r="E205" s="79"/>
      <c r="F205" s="79"/>
      <c r="G205" s="17"/>
      <c r="H205"/>
      <c r="J205" s="52"/>
      <c r="K205" s="10"/>
      <c r="L205" s="10"/>
      <c r="M205" s="10"/>
      <c r="N205" s="10"/>
      <c r="O205" s="44" t="str">
        <f>A205</f>
        <v>TAP</v>
      </c>
      <c r="P205" s="71" t="str">
        <f>IFERROR(C205/B205,"")</f>
        <v/>
      </c>
      <c r="Q205" s="43"/>
      <c r="R205" s="34"/>
      <c r="S205" s="34"/>
      <c r="T205" s="34"/>
      <c r="AF205" s="25"/>
      <c r="AG205" s="25"/>
      <c r="AH205" s="25"/>
    </row>
    <row r="206" spans="1:34" x14ac:dyDescent="0.25">
      <c r="A206" s="8" t="s">
        <v>23</v>
      </c>
      <c r="B206" s="77"/>
      <c r="C206" s="78">
        <f>IFERROR(IF(H198="",IF(E206="",B206*F198,E206),IF(E206="",B206*H198,E206)),0)</f>
        <v>0</v>
      </c>
      <c r="D206" s="78">
        <f t="shared" si="73"/>
        <v>0</v>
      </c>
      <c r="E206" s="79"/>
      <c r="F206" s="79"/>
      <c r="G206" s="17"/>
      <c r="H206"/>
      <c r="I206">
        <f t="shared" ref="I206:I213" si="74">IF($F$53&lt;&gt;"Offentlig forsknings- og vidensformidlingsorganisation",0,IF(B206="",0,B206))</f>
        <v>0</v>
      </c>
      <c r="J206" s="52"/>
      <c r="K206" s="10"/>
      <c r="L206" s="10"/>
      <c r="M206" s="10"/>
      <c r="N206" s="10"/>
      <c r="O206" s="46" t="str">
        <f t="shared" ref="O206:O214" si="75">A206</f>
        <v>Øvrige omkostninger</v>
      </c>
      <c r="P206" s="47" t="str">
        <f t="shared" ref="P206:P214" si="76">IFERROR(C206/B206,"")</f>
        <v/>
      </c>
      <c r="Q206" s="43"/>
      <c r="R206" s="34">
        <f t="shared" ref="R206:R214" si="77">IF(B206=0,0,B206*$F$18)</f>
        <v>0</v>
      </c>
      <c r="S206" s="34" t="str">
        <f>IFERROR(IF(NOT(ISNUMBER(H200)),"",IF(H198="Anden offentlig støtte overstiger GUDP max tilskudsbeløb",0,B206*H200)),0)</f>
        <v/>
      </c>
      <c r="T206" s="34">
        <f t="shared" ref="T206:T214" si="78">IF(NOT(ISNUMBER(S206)),R206,IFERROR(IF(S206=0,0,S206),0))</f>
        <v>0</v>
      </c>
      <c r="AF206" s="25"/>
      <c r="AG206" s="25"/>
      <c r="AH206" s="25"/>
    </row>
    <row r="207" spans="1:34" x14ac:dyDescent="0.25">
      <c r="A207" s="8" t="s">
        <v>24</v>
      </c>
      <c r="B207" s="77"/>
      <c r="C207" s="78">
        <f>IFERROR(IF(H198="",IF(E207="",B207*F198,E207),IF(E207="",B207*H198,E207)),0)</f>
        <v>0</v>
      </c>
      <c r="D207" s="78">
        <f t="shared" si="73"/>
        <v>0</v>
      </c>
      <c r="E207" s="79"/>
      <c r="F207" s="79"/>
      <c r="G207" s="17"/>
      <c r="H207"/>
      <c r="I207">
        <f t="shared" si="74"/>
        <v>0</v>
      </c>
      <c r="J207" s="52"/>
      <c r="K207" s="10"/>
      <c r="L207" s="10"/>
      <c r="M207" s="10"/>
      <c r="N207" s="10"/>
      <c r="O207" s="46" t="str">
        <f t="shared" si="75"/>
        <v>Apparatur/udstyr</v>
      </c>
      <c r="P207" s="47" t="str">
        <f t="shared" si="76"/>
        <v/>
      </c>
      <c r="Q207" s="43"/>
      <c r="R207" s="34">
        <f t="shared" si="77"/>
        <v>0</v>
      </c>
      <c r="S207" s="34" t="str">
        <f>IFERROR(IF(NOT(ISNUMBER(H200)),"",IF(H198="Anden offentlig støtte overstiger GUDP max tilskudsbeløb",0,B207*H200)),0)</f>
        <v/>
      </c>
      <c r="T207" s="34">
        <f t="shared" si="78"/>
        <v>0</v>
      </c>
      <c r="AF207" s="25"/>
      <c r="AG207" s="25"/>
      <c r="AH207" s="25"/>
    </row>
    <row r="208" spans="1:34" x14ac:dyDescent="0.25">
      <c r="A208" s="8" t="s">
        <v>25</v>
      </c>
      <c r="B208" s="77"/>
      <c r="C208" s="78">
        <f>IFERROR(IF(H198="",IF(E208="",B208*F198,E208),IF(E208="",B208*H198,E208)),0)</f>
        <v>0</v>
      </c>
      <c r="D208" s="78">
        <f t="shared" si="73"/>
        <v>0</v>
      </c>
      <c r="E208" s="79"/>
      <c r="F208" s="79"/>
      <c r="G208" s="17"/>
      <c r="H208"/>
      <c r="I208">
        <f t="shared" si="74"/>
        <v>0</v>
      </c>
      <c r="J208" s="52"/>
      <c r="K208" s="10"/>
      <c r="L208" s="10"/>
      <c r="M208" s="10"/>
      <c r="N208" s="10"/>
      <c r="O208" s="46" t="str">
        <f t="shared" si="75"/>
        <v>Scrap-værdi</v>
      </c>
      <c r="P208" s="47" t="str">
        <f t="shared" si="76"/>
        <v/>
      </c>
      <c r="Q208" s="43"/>
      <c r="R208" s="34">
        <f t="shared" si="77"/>
        <v>0</v>
      </c>
      <c r="S208" s="34" t="str">
        <f>IFERROR(IF(NOT(ISNUMBER(H200)),"",IF(H198="Anden offentlig støtte overstiger GUDP max tilskudsbeløb",0,B208*H200)),0)</f>
        <v/>
      </c>
      <c r="T208" s="34">
        <f t="shared" si="78"/>
        <v>0</v>
      </c>
      <c r="AF208" s="25"/>
      <c r="AG208" s="25"/>
      <c r="AH208" s="25"/>
    </row>
    <row r="209" spans="1:34" x14ac:dyDescent="0.25">
      <c r="A209" s="8" t="s">
        <v>26</v>
      </c>
      <c r="B209" s="77"/>
      <c r="C209" s="78">
        <f>IFERROR(IF(H198="",IF(E209="",B209*F198,E209),IF(E209="",B209*H198,E209)),0)</f>
        <v>0</v>
      </c>
      <c r="D209" s="78">
        <f t="shared" si="73"/>
        <v>0</v>
      </c>
      <c r="E209" s="79"/>
      <c r="F209" s="79"/>
      <c r="G209" s="17"/>
      <c r="H209"/>
      <c r="I209">
        <f t="shared" si="74"/>
        <v>0</v>
      </c>
      <c r="J209" s="52"/>
      <c r="K209" s="10"/>
      <c r="L209" s="10"/>
      <c r="M209" s="10"/>
      <c r="N209" s="10"/>
      <c r="O209" s="46" t="str">
        <f t="shared" si="75"/>
        <v>Evt. indtægter</v>
      </c>
      <c r="P209" s="47" t="str">
        <f t="shared" si="76"/>
        <v/>
      </c>
      <c r="Q209" s="43"/>
      <c r="R209" s="34">
        <f t="shared" si="77"/>
        <v>0</v>
      </c>
      <c r="S209" s="34" t="str">
        <f>IFERROR(IF(NOT(ISNUMBER(H200)),"",IF(H198="Anden offentlig støtte overstiger GUDP max tilskudsbeløb",0,B209*H200)),0)</f>
        <v/>
      </c>
      <c r="T209" s="34">
        <f t="shared" si="78"/>
        <v>0</v>
      </c>
      <c r="AF209" s="25"/>
      <c r="AG209" s="25"/>
      <c r="AH209" s="25"/>
    </row>
    <row r="210" spans="1:34" x14ac:dyDescent="0.25">
      <c r="A210" s="8" t="s">
        <v>54</v>
      </c>
      <c r="B210" s="77"/>
      <c r="C210" s="78">
        <f>IFERROR(IF(H198="",IF(E210="",B210*F198,E210),IF(E210="",B210*H198,E210)),0)</f>
        <v>0</v>
      </c>
      <c r="D210" s="78">
        <f t="shared" si="73"/>
        <v>0</v>
      </c>
      <c r="E210" s="79"/>
      <c r="F210" s="79"/>
      <c r="G210" s="17"/>
      <c r="H210"/>
      <c r="I210">
        <f t="shared" si="74"/>
        <v>0</v>
      </c>
      <c r="J210" s="52"/>
      <c r="K210" s="10"/>
      <c r="L210" s="10"/>
      <c r="M210" s="10"/>
      <c r="N210" s="10"/>
      <c r="O210" s="46" t="str">
        <f t="shared" si="75"/>
        <v>Andet</v>
      </c>
      <c r="P210" s="47" t="str">
        <f t="shared" si="76"/>
        <v/>
      </c>
      <c r="Q210" s="43"/>
      <c r="R210" s="34">
        <f t="shared" si="77"/>
        <v>0</v>
      </c>
      <c r="S210" s="34" t="str">
        <f>IFERROR(IF(NOT(ISNUMBER(H200)),"",IF(H198="Anden offentlig støtte overstiger GUDP max tilskudsbeløb",0,B210*H200)),0)</f>
        <v/>
      </c>
      <c r="T210" s="34">
        <f t="shared" si="78"/>
        <v>0</v>
      </c>
      <c r="AF210" s="25"/>
      <c r="AG210" s="25"/>
      <c r="AH210" s="25"/>
    </row>
    <row r="211" spans="1:34" ht="15.75" thickBot="1" x14ac:dyDescent="0.3">
      <c r="A211" s="36" t="s">
        <v>55</v>
      </c>
      <c r="B211" s="80">
        <f t="shared" ref="B211" si="79">SUM(B204:B210)</f>
        <v>0</v>
      </c>
      <c r="C211" s="78">
        <f>SUM(C204:C210)</f>
        <v>0</v>
      </c>
      <c r="D211" s="78">
        <f t="shared" ref="D211:G211" si="80">SUM(D204:D210)</f>
        <v>0</v>
      </c>
      <c r="E211" s="78">
        <f t="shared" si="80"/>
        <v>0</v>
      </c>
      <c r="F211" s="78">
        <f t="shared" si="80"/>
        <v>0</v>
      </c>
      <c r="G211" s="12">
        <f t="shared" si="80"/>
        <v>0</v>
      </c>
      <c r="H211"/>
      <c r="I211">
        <f t="shared" si="74"/>
        <v>0</v>
      </c>
      <c r="J211" s="52"/>
      <c r="K211" s="10"/>
      <c r="L211" s="11"/>
      <c r="M211" s="11"/>
      <c r="N211" s="11"/>
      <c r="O211" s="46" t="str">
        <f t="shared" si="75"/>
        <v>I alt uden biddrag til fælles udgifter</v>
      </c>
      <c r="P211" s="47" t="str">
        <f t="shared" si="76"/>
        <v/>
      </c>
      <c r="Q211" s="43"/>
      <c r="R211" s="34">
        <f t="shared" si="77"/>
        <v>0</v>
      </c>
      <c r="S211" s="34" t="str">
        <f>IFERROR(IF(NOT(ISNUMBER(H200)),"",IF(H198="Anden offentlig støtte overstiger GUDP max tilskudsbeløb",0,B211*H200)),0)</f>
        <v/>
      </c>
      <c r="T211" s="34">
        <f t="shared" si="78"/>
        <v>0</v>
      </c>
      <c r="AF211" s="25"/>
      <c r="AG211" s="25"/>
      <c r="AH211" s="25"/>
    </row>
    <row r="212" spans="1:34" x14ac:dyDescent="0.25">
      <c r="A212" s="8" t="s">
        <v>56</v>
      </c>
      <c r="B212" s="77"/>
      <c r="C212" s="78">
        <f>IFERROR(IF(H198="",IF(E212="",B212*F198,E212),IF(E212="",B212*H198,E212)),0)</f>
        <v>0</v>
      </c>
      <c r="D212" s="78">
        <f>IFERROR(B212-C212,0)</f>
        <v>0</v>
      </c>
      <c r="E212" s="79"/>
      <c r="F212" s="79"/>
      <c r="G212" s="17"/>
      <c r="H212"/>
      <c r="I212">
        <f t="shared" si="74"/>
        <v>0</v>
      </c>
      <c r="J212" s="52"/>
      <c r="K212" s="10"/>
      <c r="L212" s="10"/>
      <c r="M212" s="10"/>
      <c r="N212" s="10"/>
      <c r="O212" s="46" t="str">
        <f t="shared" si="75"/>
        <v>Biddrag til fælles udgifter</v>
      </c>
      <c r="P212" s="47" t="str">
        <f t="shared" si="76"/>
        <v/>
      </c>
      <c r="Q212" s="43"/>
      <c r="R212" s="34">
        <f t="shared" si="77"/>
        <v>0</v>
      </c>
      <c r="S212" s="34" t="str">
        <f>IFERROR(IF(NOT(ISNUMBER(H200)),"",IF(H198="Anden offentlig støtte overstiger GUDP max tilskudsbeløb",0,B212*H200)),0)</f>
        <v/>
      </c>
      <c r="T212" s="34">
        <f t="shared" si="78"/>
        <v>0</v>
      </c>
      <c r="AF212" s="25"/>
      <c r="AG212" s="25"/>
      <c r="AH212" s="25"/>
    </row>
    <row r="213" spans="1:34" ht="15.75" thickBot="1" x14ac:dyDescent="0.3">
      <c r="A213" s="37" t="s">
        <v>27</v>
      </c>
      <c r="B213" s="81">
        <f>SUM(B204:B210)+B212</f>
        <v>0</v>
      </c>
      <c r="C213" s="82">
        <f>SUM(C204:C210)+C212</f>
        <v>0</v>
      </c>
      <c r="D213" s="82">
        <f>IF(SUM(D204:D210)+D212-SUM(D214:F214)&lt;=0,0,SUM(D204:D210)+D212-SUM(D214:F214))</f>
        <v>0</v>
      </c>
      <c r="E213" s="82">
        <f>SUM(E211,E212)</f>
        <v>0</v>
      </c>
      <c r="F213" s="82">
        <f>SUM(F211,F212)</f>
        <v>0</v>
      </c>
      <c r="G213" s="13">
        <f>SUM(G204:G210)+G212</f>
        <v>0</v>
      </c>
      <c r="H213"/>
      <c r="I213">
        <f t="shared" si="74"/>
        <v>0</v>
      </c>
      <c r="J213" s="52"/>
      <c r="K213" s="10"/>
      <c r="L213" s="10"/>
      <c r="M213" s="10"/>
      <c r="N213" s="10"/>
      <c r="O213" s="46" t="str">
        <f t="shared" si="75"/>
        <v>I alt</v>
      </c>
      <c r="P213" s="47" t="str">
        <f t="shared" si="76"/>
        <v/>
      </c>
      <c r="R213" s="34">
        <f t="shared" si="77"/>
        <v>0</v>
      </c>
      <c r="S213" s="34" t="str">
        <f>IFERROR(IF(NOT(ISNUMBER(H200)),"",IF(H198="Anden offentlig støtte overstiger GUDP max tilskudsbeløb",0,B213*H200)),0)</f>
        <v/>
      </c>
      <c r="T213" s="34">
        <f t="shared" si="78"/>
        <v>0</v>
      </c>
      <c r="AF213" s="25"/>
      <c r="AG213" s="25"/>
      <c r="AH213" s="25"/>
    </row>
    <row r="214" spans="1:34" ht="15.75" thickBot="1" x14ac:dyDescent="0.3">
      <c r="A214" s="38" t="s">
        <v>28</v>
      </c>
      <c r="B214" s="83">
        <f>IF(ISBLANK(F214),"",B213)</f>
        <v>0</v>
      </c>
      <c r="C214" s="84">
        <f>IF(ISBLANK(F214),"",C213)</f>
        <v>0</v>
      </c>
      <c r="D214" s="85"/>
      <c r="E214" s="84"/>
      <c r="F214" s="84">
        <f>F213</f>
        <v>0</v>
      </c>
      <c r="G214" s="39">
        <f>IF(ISBLANK(F214),"",G213)</f>
        <v>0</v>
      </c>
      <c r="H214"/>
      <c r="J214" s="53"/>
      <c r="K214" s="11"/>
      <c r="L214" s="11"/>
      <c r="M214" s="11"/>
      <c r="N214" s="11"/>
      <c r="O214" s="48" t="str">
        <f t="shared" si="75"/>
        <v>Finansiering i alt</v>
      </c>
      <c r="P214" s="49" t="str">
        <f t="shared" si="76"/>
        <v/>
      </c>
      <c r="R214" s="34">
        <f t="shared" si="77"/>
        <v>0</v>
      </c>
      <c r="S214" s="34" t="str">
        <f>IFERROR(IF(NOT(ISNUMBER(H200)),"",IF(H198="Anden offentlig støtte overstiger GUDP max tilskudsbeløb",0,B214*H200)),0)</f>
        <v/>
      </c>
      <c r="T214" s="34">
        <f t="shared" si="78"/>
        <v>0</v>
      </c>
      <c r="AF214" s="25"/>
      <c r="AG214" s="25"/>
      <c r="AH214" s="25"/>
    </row>
    <row r="215" spans="1:34" x14ac:dyDescent="0.25">
      <c r="B215" s="35">
        <f>IF(NOT(ISNUMBER(B214)),B213,IF(B214=B213,B213,B214))</f>
        <v>0</v>
      </c>
      <c r="C215" s="35">
        <f>IF(NOT(ISNUMBER(C214)),C213,IF(C214=C213,C213,C214))</f>
        <v>0</v>
      </c>
      <c r="D215" s="35">
        <f>IF(NOT(ISNUMBER(D214)),D213,IF(D214=D213,D213,D214))</f>
        <v>0</v>
      </c>
      <c r="E215" s="35"/>
      <c r="F215" s="35">
        <f>IF(NOT(ISNUMBER(F214)),F213,IF(F214=F213,F213,F214))</f>
        <v>0</v>
      </c>
      <c r="AF215" s="25"/>
      <c r="AG215" s="25"/>
      <c r="AH215" s="25"/>
    </row>
    <row r="216" spans="1:34" ht="15.75" x14ac:dyDescent="0.25">
      <c r="A216" s="2" t="s">
        <v>29</v>
      </c>
      <c r="B216" s="60"/>
      <c r="C216" s="14" t="s">
        <v>44</v>
      </c>
      <c r="E216" s="1" t="s">
        <v>31</v>
      </c>
      <c r="F216" s="150"/>
      <c r="G216" s="150"/>
      <c r="O216" s="57"/>
      <c r="P216" s="57"/>
      <c r="Q216" s="57"/>
      <c r="R216" s="58"/>
      <c r="S216" s="58"/>
      <c r="T216" s="58"/>
      <c r="U216" s="66"/>
      <c r="V216" s="66"/>
      <c r="W216" s="66"/>
      <c r="X216" s="58"/>
    </row>
    <row r="217" spans="1:34" ht="15.75" x14ac:dyDescent="0.25">
      <c r="A217" s="2"/>
      <c r="B217" s="60"/>
      <c r="C217" s="14"/>
      <c r="E217" s="1" t="s">
        <v>58</v>
      </c>
      <c r="F217" s="95" t="str">
        <f>IF(ISBLANK($F$17),"",$F$17)</f>
        <v/>
      </c>
      <c r="G217" s="59"/>
      <c r="O217" s="57"/>
      <c r="P217" s="57"/>
      <c r="Q217" s="57"/>
      <c r="R217" s="58"/>
      <c r="S217" s="58"/>
      <c r="T217" s="58"/>
      <c r="U217" s="68"/>
      <c r="V217" s="58"/>
      <c r="W217" s="58"/>
      <c r="X217" s="58"/>
    </row>
    <row r="218" spans="1:34" ht="30" x14ac:dyDescent="0.25">
      <c r="A218" s="1" t="s">
        <v>5</v>
      </c>
      <c r="B218" s="73"/>
      <c r="C218" s="18"/>
      <c r="E218" s="26" t="s">
        <v>121</v>
      </c>
      <c r="F218" s="42"/>
      <c r="G218" s="27" t="s">
        <v>120</v>
      </c>
      <c r="H218" s="28" t="str">
        <f>IFERROR(IF(H220&lt;0,"Anden offentlig støtte overstiger GUDP max tilskudsbeløb",IF(H220=F220,"",H220)),"")</f>
        <v/>
      </c>
      <c r="I218">
        <f>IF(F216="",0,IF(LEFT(F216,9)="Offentlig",B231*0.44,B224*0.3))</f>
        <v>0</v>
      </c>
      <c r="O218" s="24"/>
      <c r="P218" s="24"/>
      <c r="R218" s="25"/>
      <c r="S218" s="25"/>
      <c r="T218" s="25"/>
      <c r="U218" s="69"/>
    </row>
    <row r="219" spans="1:34" ht="30" x14ac:dyDescent="0.25">
      <c r="A219" s="1"/>
      <c r="B219" s="18"/>
      <c r="C219" s="18"/>
      <c r="E219" s="26" t="s">
        <v>122</v>
      </c>
      <c r="F219" s="87">
        <f>IFERROR(F218*B233,"")</f>
        <v>0</v>
      </c>
      <c r="G219" s="27" t="s">
        <v>123</v>
      </c>
      <c r="H219" s="88" t="str">
        <f>IFERROR(B233*H218,"")</f>
        <v/>
      </c>
      <c r="R219" s="34"/>
      <c r="S219" s="34"/>
      <c r="T219" s="34"/>
      <c r="AF219" s="25"/>
      <c r="AG219" s="25"/>
      <c r="AH219" s="25"/>
    </row>
    <row r="220" spans="1:34" x14ac:dyDescent="0.25">
      <c r="A220" s="1" t="s">
        <v>32</v>
      </c>
      <c r="B220" s="29" t="str">
        <f>IF(F216="","",IF(F216="Offentlig forsknings- og vidensformidlingsorganisation",0.44,IF(F216="Privat forsknings- og vidensformidlingsorganisation",0.44,0.3)))</f>
        <v/>
      </c>
      <c r="C220" s="1"/>
      <c r="D220" s="30"/>
      <c r="E220" s="30"/>
      <c r="F220" s="31">
        <f>F218</f>
        <v>0</v>
      </c>
      <c r="G220" s="32"/>
      <c r="H220" s="33" t="str">
        <f>IFERROR(IF(B233*(1-F220)-D234-F234&lt;0,F220-((B233*F220+F234+D234)-B233)/B233,""),"")</f>
        <v/>
      </c>
      <c r="R220" s="34"/>
      <c r="S220" s="34"/>
      <c r="T220" s="34"/>
      <c r="AF220" s="25"/>
      <c r="AG220" s="25"/>
      <c r="AH220" s="25"/>
    </row>
    <row r="221" spans="1:34" x14ac:dyDescent="0.25">
      <c r="A221" s="1" t="s">
        <v>33</v>
      </c>
      <c r="B221" s="86" t="str">
        <f>IF(F216="","",IF(OR(LEFT(F216,9)="Offentlig",LEFT(F216,6)="Privat"),SUM(B224:B226,B230)*0.44-B232,SUM(B224:B225)*0.3-B232))</f>
        <v/>
      </c>
      <c r="C221" s="1"/>
      <c r="D221" s="30"/>
      <c r="E221" s="30"/>
      <c r="F221" s="54"/>
      <c r="G221" s="55"/>
      <c r="H221" s="56"/>
      <c r="J221" s="41"/>
      <c r="R221" s="34"/>
      <c r="S221" s="34"/>
      <c r="T221" s="34"/>
      <c r="AF221" s="25"/>
      <c r="AG221" s="25"/>
      <c r="AH221" s="25"/>
    </row>
    <row r="222" spans="1:34" ht="15.75" thickBot="1" x14ac:dyDescent="0.3">
      <c r="D222" s="35"/>
      <c r="E222" s="35"/>
      <c r="F222" s="35"/>
      <c r="G222" s="35"/>
      <c r="H222" s="35"/>
      <c r="R222" s="34" t="s">
        <v>34</v>
      </c>
      <c r="S222" s="34" t="s">
        <v>35</v>
      </c>
      <c r="T222" s="34" t="s">
        <v>36</v>
      </c>
      <c r="AF222" s="25"/>
      <c r="AG222" s="25"/>
      <c r="AH222" s="25"/>
    </row>
    <row r="223" spans="1:34" ht="15.75" thickBot="1" x14ac:dyDescent="0.3">
      <c r="A223" s="3" t="str">
        <f>IF(B233&gt;0,"Ja","")</f>
        <v/>
      </c>
      <c r="B223" s="4" t="s">
        <v>19</v>
      </c>
      <c r="C223" s="5" t="s">
        <v>119</v>
      </c>
      <c r="D223" s="5" t="s">
        <v>20</v>
      </c>
      <c r="E223" s="5" t="s">
        <v>118</v>
      </c>
      <c r="F223" s="5" t="s">
        <v>21</v>
      </c>
      <c r="G223" s="6" t="s">
        <v>0</v>
      </c>
      <c r="H223"/>
      <c r="J223" s="3" t="s">
        <v>37</v>
      </c>
      <c r="L223" s="10"/>
      <c r="M223" s="10"/>
      <c r="N223" s="10"/>
      <c r="O223" s="10"/>
      <c r="P223" s="50" t="s">
        <v>57</v>
      </c>
      <c r="Q223" s="43"/>
      <c r="R223" s="34"/>
      <c r="S223" s="34"/>
      <c r="T223" s="34"/>
      <c r="AF223" s="25"/>
      <c r="AG223" s="25"/>
      <c r="AH223" s="25"/>
    </row>
    <row r="224" spans="1:34" ht="15.75" thickBot="1" x14ac:dyDescent="0.3">
      <c r="A224" s="7" t="s">
        <v>61</v>
      </c>
      <c r="B224" s="77"/>
      <c r="C224" s="78">
        <f>IFERROR(IF(H218="",IF(E224="",B224*F218,E224),IF(E224="",B224*H218,E224)),0)</f>
        <v>0</v>
      </c>
      <c r="D224" s="78">
        <f t="shared" ref="D224:D230" si="81">IFERROR(B224-C224,0)</f>
        <v>0</v>
      </c>
      <c r="E224" s="79"/>
      <c r="F224" s="79"/>
      <c r="G224" s="17"/>
      <c r="H224"/>
      <c r="I224">
        <f>IF($F$53&lt;&gt;"Offentlig forsknings- og vidensformidlingsorganisation",0,IF(B224="",0,B224))</f>
        <v>0</v>
      </c>
      <c r="J224" s="51"/>
      <c r="K224" s="9"/>
      <c r="L224" s="9"/>
      <c r="M224" s="9"/>
      <c r="N224" s="9"/>
      <c r="O224" s="44" t="str">
        <f>A224</f>
        <v>VIP</v>
      </c>
      <c r="P224" s="45" t="str">
        <f>IFERROR(C224/B224,"")</f>
        <v/>
      </c>
      <c r="Q224" s="43"/>
      <c r="R224" s="34">
        <f>IF(B224=0,0,B224*$F$18)</f>
        <v>0</v>
      </c>
      <c r="S224" s="34" t="str">
        <f>IFERROR(IF(NOT(ISNUMBER(H220)),"",IF(H218="Anden offentlig støtte overstiger GUDP max tilskudsbeløb",0,B224*H220)),0)</f>
        <v/>
      </c>
      <c r="T224" s="34">
        <f>IF(NOT(ISNUMBER(S224)),R224,IFERROR(IF(S224=0,0,S224),0))</f>
        <v>0</v>
      </c>
      <c r="AF224" s="25"/>
      <c r="AG224" s="25"/>
      <c r="AH224" s="25"/>
    </row>
    <row r="225" spans="1:34" x14ac:dyDescent="0.25">
      <c r="A225" s="70" t="s">
        <v>62</v>
      </c>
      <c r="B225" s="77"/>
      <c r="C225" s="78">
        <f>IFERROR(IF(H218="",IF(E225="",B225*F218,E225),IF(E225="",B225*H218,E225)),0)</f>
        <v>0</v>
      </c>
      <c r="D225" s="78">
        <f t="shared" si="81"/>
        <v>0</v>
      </c>
      <c r="E225" s="79"/>
      <c r="F225" s="79"/>
      <c r="G225" s="17"/>
      <c r="H225"/>
      <c r="J225" s="52"/>
      <c r="K225" s="10"/>
      <c r="L225" s="10"/>
      <c r="M225" s="10"/>
      <c r="N225" s="10"/>
      <c r="O225" s="44" t="str">
        <f>A225</f>
        <v>TAP</v>
      </c>
      <c r="P225" s="71" t="str">
        <f>IFERROR(C225/B225,"")</f>
        <v/>
      </c>
      <c r="Q225" s="43"/>
      <c r="R225" s="34"/>
      <c r="S225" s="34"/>
      <c r="T225" s="34"/>
      <c r="AF225" s="25"/>
      <c r="AG225" s="25"/>
      <c r="AH225" s="25"/>
    </row>
    <row r="226" spans="1:34" x14ac:dyDescent="0.25">
      <c r="A226" s="8" t="s">
        <v>23</v>
      </c>
      <c r="B226" s="77"/>
      <c r="C226" s="78">
        <f>IFERROR(IF(H218="",IF(E226="",B226*F218,E226),IF(E226="",B226*H218,E226)),0)</f>
        <v>0</v>
      </c>
      <c r="D226" s="78">
        <f t="shared" si="81"/>
        <v>0</v>
      </c>
      <c r="E226" s="79"/>
      <c r="F226" s="79"/>
      <c r="G226" s="17"/>
      <c r="H226"/>
      <c r="I226">
        <f t="shared" ref="I226:I233" si="82">IF($F$53&lt;&gt;"Offentlig forsknings- og vidensformidlingsorganisation",0,IF(B226="",0,B226))</f>
        <v>0</v>
      </c>
      <c r="J226" s="52"/>
      <c r="K226" s="10"/>
      <c r="L226" s="10"/>
      <c r="M226" s="10"/>
      <c r="N226" s="10"/>
      <c r="O226" s="46" t="str">
        <f t="shared" ref="O226:O234" si="83">A226</f>
        <v>Øvrige omkostninger</v>
      </c>
      <c r="P226" s="47" t="str">
        <f t="shared" ref="P226:P234" si="84">IFERROR(C226/B226,"")</f>
        <v/>
      </c>
      <c r="Q226" s="43"/>
      <c r="R226" s="34">
        <f t="shared" ref="R226:R234" si="85">IF(B226=0,0,B226*$F$18)</f>
        <v>0</v>
      </c>
      <c r="S226" s="34" t="str">
        <f>IFERROR(IF(NOT(ISNUMBER(H220)),"",IF(H218="Anden offentlig støtte overstiger GUDP max tilskudsbeløb",0,B226*H220)),0)</f>
        <v/>
      </c>
      <c r="T226" s="34">
        <f t="shared" ref="T226:T234" si="86">IF(NOT(ISNUMBER(S226)),R226,IFERROR(IF(S226=0,0,S226),0))</f>
        <v>0</v>
      </c>
      <c r="AF226" s="25"/>
      <c r="AG226" s="25"/>
      <c r="AH226" s="25"/>
    </row>
    <row r="227" spans="1:34" x14ac:dyDescent="0.25">
      <c r="A227" s="8" t="s">
        <v>24</v>
      </c>
      <c r="B227" s="77"/>
      <c r="C227" s="78">
        <f>IFERROR(IF(H218="",IF(E227="",B227*F218,E227),IF(E227="",B227*H218,E227)),0)</f>
        <v>0</v>
      </c>
      <c r="D227" s="78">
        <f t="shared" si="81"/>
        <v>0</v>
      </c>
      <c r="E227" s="79"/>
      <c r="F227" s="79"/>
      <c r="G227" s="17"/>
      <c r="H227"/>
      <c r="I227">
        <f t="shared" si="82"/>
        <v>0</v>
      </c>
      <c r="J227" s="52"/>
      <c r="K227" s="10"/>
      <c r="L227" s="10"/>
      <c r="M227" s="10"/>
      <c r="N227" s="10"/>
      <c r="O227" s="46" t="str">
        <f t="shared" si="83"/>
        <v>Apparatur/udstyr</v>
      </c>
      <c r="P227" s="47" t="str">
        <f t="shared" si="84"/>
        <v/>
      </c>
      <c r="Q227" s="43"/>
      <c r="R227" s="34">
        <f t="shared" si="85"/>
        <v>0</v>
      </c>
      <c r="S227" s="34" t="str">
        <f>IFERROR(IF(NOT(ISNUMBER(H220)),"",IF(H218="Anden offentlig støtte overstiger GUDP max tilskudsbeløb",0,B227*H220)),0)</f>
        <v/>
      </c>
      <c r="T227" s="34">
        <f t="shared" si="86"/>
        <v>0</v>
      </c>
      <c r="AF227" s="25"/>
      <c r="AG227" s="25"/>
      <c r="AH227" s="25"/>
    </row>
    <row r="228" spans="1:34" x14ac:dyDescent="0.25">
      <c r="A228" s="8" t="s">
        <v>25</v>
      </c>
      <c r="B228" s="77"/>
      <c r="C228" s="78">
        <f>IFERROR(IF(H218="",IF(E228="",B228*F218,E228),IF(E228="",B228*H218,E228)),0)</f>
        <v>0</v>
      </c>
      <c r="D228" s="78">
        <f t="shared" si="81"/>
        <v>0</v>
      </c>
      <c r="E228" s="79"/>
      <c r="F228" s="79"/>
      <c r="G228" s="17"/>
      <c r="H228"/>
      <c r="I228">
        <f t="shared" si="82"/>
        <v>0</v>
      </c>
      <c r="J228" s="52"/>
      <c r="K228" s="10"/>
      <c r="L228" s="10"/>
      <c r="M228" s="10"/>
      <c r="N228" s="10"/>
      <c r="O228" s="46" t="str">
        <f t="shared" si="83"/>
        <v>Scrap-værdi</v>
      </c>
      <c r="P228" s="47" t="str">
        <f t="shared" si="84"/>
        <v/>
      </c>
      <c r="Q228" s="43"/>
      <c r="R228" s="34">
        <f t="shared" si="85"/>
        <v>0</v>
      </c>
      <c r="S228" s="34" t="str">
        <f>IFERROR(IF(NOT(ISNUMBER(H220)),"",IF(H218="Anden offentlig støtte overstiger GUDP max tilskudsbeløb",0,B228*H220)),0)</f>
        <v/>
      </c>
      <c r="T228" s="34">
        <f t="shared" si="86"/>
        <v>0</v>
      </c>
      <c r="AF228" s="25"/>
      <c r="AG228" s="25"/>
      <c r="AH228" s="25"/>
    </row>
    <row r="229" spans="1:34" x14ac:dyDescent="0.25">
      <c r="A229" s="8" t="s">
        <v>26</v>
      </c>
      <c r="B229" s="77"/>
      <c r="C229" s="78">
        <f>IFERROR(IF(H218="",IF(E229="",B229*F218,E229),IF(E229="",B229*H218,E229)),0)</f>
        <v>0</v>
      </c>
      <c r="D229" s="78">
        <f t="shared" si="81"/>
        <v>0</v>
      </c>
      <c r="E229" s="79"/>
      <c r="F229" s="79"/>
      <c r="G229" s="17"/>
      <c r="H229"/>
      <c r="I229">
        <f t="shared" si="82"/>
        <v>0</v>
      </c>
      <c r="J229" s="52"/>
      <c r="K229" s="10"/>
      <c r="L229" s="10"/>
      <c r="M229" s="10"/>
      <c r="N229" s="10"/>
      <c r="O229" s="46" t="str">
        <f t="shared" si="83"/>
        <v>Evt. indtægter</v>
      </c>
      <c r="P229" s="47" t="str">
        <f t="shared" si="84"/>
        <v/>
      </c>
      <c r="Q229" s="43"/>
      <c r="R229" s="34">
        <f t="shared" si="85"/>
        <v>0</v>
      </c>
      <c r="S229" s="34" t="str">
        <f>IFERROR(IF(NOT(ISNUMBER(H220)),"",IF(H218="Anden offentlig støtte overstiger GUDP max tilskudsbeløb",0,B229*H220)),0)</f>
        <v/>
      </c>
      <c r="T229" s="34">
        <f t="shared" si="86"/>
        <v>0</v>
      </c>
      <c r="AF229" s="25"/>
      <c r="AG229" s="25"/>
      <c r="AH229" s="25"/>
    </row>
    <row r="230" spans="1:34" x14ac:dyDescent="0.25">
      <c r="A230" s="8" t="s">
        <v>54</v>
      </c>
      <c r="B230" s="77"/>
      <c r="C230" s="78">
        <f>IFERROR(IF(H218="",IF(E230="",B230*F218,E230),IF(E230="",B230*H218,E230)),0)</f>
        <v>0</v>
      </c>
      <c r="D230" s="78">
        <f t="shared" si="81"/>
        <v>0</v>
      </c>
      <c r="E230" s="79"/>
      <c r="F230" s="79"/>
      <c r="G230" s="17"/>
      <c r="H230"/>
      <c r="I230">
        <f t="shared" si="82"/>
        <v>0</v>
      </c>
      <c r="J230" s="52"/>
      <c r="K230" s="10"/>
      <c r="L230" s="10"/>
      <c r="M230" s="10"/>
      <c r="N230" s="10"/>
      <c r="O230" s="46" t="str">
        <f t="shared" si="83"/>
        <v>Andet</v>
      </c>
      <c r="P230" s="47" t="str">
        <f t="shared" si="84"/>
        <v/>
      </c>
      <c r="Q230" s="43"/>
      <c r="R230" s="34">
        <f t="shared" si="85"/>
        <v>0</v>
      </c>
      <c r="S230" s="34" t="str">
        <f>IFERROR(IF(NOT(ISNUMBER(H220)),"",IF(H218="Anden offentlig støtte overstiger GUDP max tilskudsbeløb",0,B230*H220)),0)</f>
        <v/>
      </c>
      <c r="T230" s="34">
        <f t="shared" si="86"/>
        <v>0</v>
      </c>
      <c r="AF230" s="25"/>
      <c r="AG230" s="25"/>
      <c r="AH230" s="25"/>
    </row>
    <row r="231" spans="1:34" ht="15.75" thickBot="1" x14ac:dyDescent="0.3">
      <c r="A231" s="36" t="s">
        <v>55</v>
      </c>
      <c r="B231" s="80">
        <f t="shared" ref="B231" si="87">SUM(B224:B230)</f>
        <v>0</v>
      </c>
      <c r="C231" s="78">
        <f>SUM(C224:C230)</f>
        <v>0</v>
      </c>
      <c r="D231" s="78">
        <f t="shared" ref="D231:G231" si="88">SUM(D224:D230)</f>
        <v>0</v>
      </c>
      <c r="E231" s="78">
        <f t="shared" si="88"/>
        <v>0</v>
      </c>
      <c r="F231" s="78">
        <f t="shared" si="88"/>
        <v>0</v>
      </c>
      <c r="G231" s="12">
        <f t="shared" si="88"/>
        <v>0</v>
      </c>
      <c r="H231"/>
      <c r="I231">
        <f t="shared" si="82"/>
        <v>0</v>
      </c>
      <c r="J231" s="52"/>
      <c r="K231" s="10"/>
      <c r="L231" s="11"/>
      <c r="M231" s="11"/>
      <c r="N231" s="11"/>
      <c r="O231" s="46" t="str">
        <f t="shared" si="83"/>
        <v>I alt uden biddrag til fælles udgifter</v>
      </c>
      <c r="P231" s="47" t="str">
        <f t="shared" si="84"/>
        <v/>
      </c>
      <c r="Q231" s="43"/>
      <c r="R231" s="34">
        <f t="shared" si="85"/>
        <v>0</v>
      </c>
      <c r="S231" s="34" t="str">
        <f>IFERROR(IF(NOT(ISNUMBER(H220)),"",IF(H218="Anden offentlig støtte overstiger GUDP max tilskudsbeløb",0,B231*H220)),0)</f>
        <v/>
      </c>
      <c r="T231" s="34">
        <f t="shared" si="86"/>
        <v>0</v>
      </c>
      <c r="AF231" s="25"/>
      <c r="AG231" s="25"/>
      <c r="AH231" s="25"/>
    </row>
    <row r="232" spans="1:34" x14ac:dyDescent="0.25">
      <c r="A232" s="8" t="s">
        <v>56</v>
      </c>
      <c r="B232" s="77"/>
      <c r="C232" s="78">
        <f>IFERROR(IF(H218="",IF(E232="",B232*F218,E232),IF(E232="",B232*H218,E232)),0)</f>
        <v>0</v>
      </c>
      <c r="D232" s="78">
        <f>IFERROR(B232-C232,0)</f>
        <v>0</v>
      </c>
      <c r="E232" s="79"/>
      <c r="F232" s="79"/>
      <c r="G232" s="17"/>
      <c r="H232"/>
      <c r="I232">
        <f t="shared" si="82"/>
        <v>0</v>
      </c>
      <c r="J232" s="52"/>
      <c r="K232" s="10"/>
      <c r="L232" s="10"/>
      <c r="M232" s="10"/>
      <c r="N232" s="10"/>
      <c r="O232" s="46" t="str">
        <f t="shared" si="83"/>
        <v>Biddrag til fælles udgifter</v>
      </c>
      <c r="P232" s="47" t="str">
        <f t="shared" si="84"/>
        <v/>
      </c>
      <c r="Q232" s="43"/>
      <c r="R232" s="34">
        <f t="shared" si="85"/>
        <v>0</v>
      </c>
      <c r="S232" s="34" t="str">
        <f>IFERROR(IF(NOT(ISNUMBER(H220)),"",IF(H218="Anden offentlig støtte overstiger GUDP max tilskudsbeløb",0,B232*H220)),0)</f>
        <v/>
      </c>
      <c r="T232" s="34">
        <f t="shared" si="86"/>
        <v>0</v>
      </c>
      <c r="AF232" s="25"/>
      <c r="AG232" s="25"/>
      <c r="AH232" s="25"/>
    </row>
    <row r="233" spans="1:34" ht="15.75" thickBot="1" x14ac:dyDescent="0.3">
      <c r="A233" s="37" t="s">
        <v>27</v>
      </c>
      <c r="B233" s="81">
        <f>SUM(B224:B230)+B232</f>
        <v>0</v>
      </c>
      <c r="C233" s="82">
        <f>SUM(C224:C230)+C232</f>
        <v>0</v>
      </c>
      <c r="D233" s="82">
        <f>IF(SUM(D224:D230)+D232-SUM(D234:F234)&lt;=0,0,SUM(D224:D230)+D232-SUM(D234:F234))</f>
        <v>0</v>
      </c>
      <c r="E233" s="82">
        <f>SUM(E231,E232)</f>
        <v>0</v>
      </c>
      <c r="F233" s="82">
        <f>SUM(F231,F232)</f>
        <v>0</v>
      </c>
      <c r="G233" s="13">
        <f>SUM(G224:G230)+G232</f>
        <v>0</v>
      </c>
      <c r="H233"/>
      <c r="I233">
        <f t="shared" si="82"/>
        <v>0</v>
      </c>
      <c r="J233" s="52"/>
      <c r="K233" s="10"/>
      <c r="L233" s="10"/>
      <c r="M233" s="10"/>
      <c r="N233" s="10"/>
      <c r="O233" s="46" t="str">
        <f t="shared" si="83"/>
        <v>I alt</v>
      </c>
      <c r="P233" s="47" t="str">
        <f t="shared" si="84"/>
        <v/>
      </c>
      <c r="R233" s="34">
        <f t="shared" si="85"/>
        <v>0</v>
      </c>
      <c r="S233" s="34" t="str">
        <f>IFERROR(IF(NOT(ISNUMBER(H220)),"",IF(H218="Anden offentlig støtte overstiger GUDP max tilskudsbeløb",0,B233*H220)),0)</f>
        <v/>
      </c>
      <c r="T233" s="34">
        <f t="shared" si="86"/>
        <v>0</v>
      </c>
      <c r="AF233" s="25"/>
      <c r="AG233" s="25"/>
      <c r="AH233" s="25"/>
    </row>
    <row r="234" spans="1:34" ht="15.75" thickBot="1" x14ac:dyDescent="0.3">
      <c r="A234" s="38" t="s">
        <v>28</v>
      </c>
      <c r="B234" s="83">
        <f>IF(ISBLANK(F234),"",B233)</f>
        <v>0</v>
      </c>
      <c r="C234" s="84">
        <f>IF(ISBLANK(F234),"",C233)</f>
        <v>0</v>
      </c>
      <c r="D234" s="85"/>
      <c r="E234" s="84"/>
      <c r="F234" s="84">
        <f>F233</f>
        <v>0</v>
      </c>
      <c r="G234" s="39">
        <f>IF(ISBLANK(F234),"",G233)</f>
        <v>0</v>
      </c>
      <c r="H234"/>
      <c r="J234" s="53"/>
      <c r="K234" s="11"/>
      <c r="L234" s="11"/>
      <c r="M234" s="11"/>
      <c r="N234" s="11"/>
      <c r="O234" s="48" t="str">
        <f t="shared" si="83"/>
        <v>Finansiering i alt</v>
      </c>
      <c r="P234" s="49" t="str">
        <f t="shared" si="84"/>
        <v/>
      </c>
      <c r="R234" s="34">
        <f t="shared" si="85"/>
        <v>0</v>
      </c>
      <c r="S234" s="34" t="str">
        <f>IFERROR(IF(NOT(ISNUMBER(H220)),"",IF(H218="Anden offentlig støtte overstiger GUDP max tilskudsbeløb",0,B234*H220)),0)</f>
        <v/>
      </c>
      <c r="T234" s="34">
        <f t="shared" si="86"/>
        <v>0</v>
      </c>
      <c r="AF234" s="25"/>
      <c r="AG234" s="25"/>
      <c r="AH234" s="25"/>
    </row>
    <row r="235" spans="1:34" x14ac:dyDescent="0.25">
      <c r="B235" s="35">
        <f>IF(NOT(ISNUMBER(B234)),B233,IF(B234=B233,B233,B234))</f>
        <v>0</v>
      </c>
      <c r="C235" s="35">
        <f>IF(NOT(ISNUMBER(C234)),C233,IF(C234=C233,C233,C234))</f>
        <v>0</v>
      </c>
      <c r="D235" s="35">
        <f>IF(NOT(ISNUMBER(D234)),D233,IF(D234=D233,D233,D234))</f>
        <v>0</v>
      </c>
      <c r="E235" s="35"/>
      <c r="F235" s="35">
        <f>IF(NOT(ISNUMBER(F234)),F233,IF(F234=F233,F233,F234))</f>
        <v>0</v>
      </c>
      <c r="AF235" s="25"/>
      <c r="AG235" s="25"/>
      <c r="AH235" s="25"/>
    </row>
    <row r="236" spans="1:34" ht="15.75" x14ac:dyDescent="0.25">
      <c r="A236" s="2" t="s">
        <v>29</v>
      </c>
      <c r="B236" s="60"/>
      <c r="C236" s="14" t="s">
        <v>45</v>
      </c>
      <c r="E236" s="1" t="s">
        <v>31</v>
      </c>
      <c r="F236" s="150"/>
      <c r="G236" s="150"/>
      <c r="O236" s="57"/>
      <c r="P236" s="57"/>
      <c r="Q236" s="57"/>
      <c r="R236" s="58"/>
      <c r="S236" s="58"/>
      <c r="T236" s="58"/>
      <c r="U236" s="66"/>
      <c r="V236" s="66"/>
      <c r="W236" s="66"/>
      <c r="X236" s="58"/>
    </row>
    <row r="237" spans="1:34" ht="15.75" x14ac:dyDescent="0.25">
      <c r="A237" s="2"/>
      <c r="B237" s="60"/>
      <c r="C237" s="14"/>
      <c r="E237" s="1" t="s">
        <v>58</v>
      </c>
      <c r="F237" s="95" t="str">
        <f>IF(ISBLANK($F$17),"",$F$17)</f>
        <v/>
      </c>
      <c r="G237" s="59"/>
      <c r="O237" s="57"/>
      <c r="P237" s="57"/>
      <c r="Q237" s="57"/>
      <c r="R237" s="58"/>
      <c r="S237" s="58"/>
      <c r="T237" s="58"/>
      <c r="U237" s="68"/>
      <c r="V237" s="58"/>
      <c r="W237" s="58"/>
      <c r="X237" s="58"/>
    </row>
    <row r="238" spans="1:34" ht="30" x14ac:dyDescent="0.25">
      <c r="A238" s="1" t="s">
        <v>5</v>
      </c>
      <c r="B238" s="73"/>
      <c r="C238" s="18"/>
      <c r="E238" s="26" t="s">
        <v>121</v>
      </c>
      <c r="F238" s="42"/>
      <c r="G238" s="27" t="s">
        <v>120</v>
      </c>
      <c r="H238" s="28" t="str">
        <f>IFERROR(IF(H240&lt;0,"Anden offentlig støtte overstiger GUDP max tilskudsbeløb",IF(H240=F240,"",H240)),"")</f>
        <v/>
      </c>
      <c r="I238">
        <f>IF(F236="",0,IF(LEFT(F236,9)="Offentlig",B251*0.44,B244*0.3))</f>
        <v>0</v>
      </c>
      <c r="O238" s="24"/>
      <c r="P238" s="24"/>
      <c r="R238" s="25"/>
      <c r="S238" s="25"/>
      <c r="T238" s="25"/>
      <c r="U238" s="69"/>
    </row>
    <row r="239" spans="1:34" ht="30" x14ac:dyDescent="0.25">
      <c r="A239" s="1"/>
      <c r="B239" s="18"/>
      <c r="C239" s="18"/>
      <c r="E239" s="26" t="s">
        <v>122</v>
      </c>
      <c r="F239" s="87">
        <f>IFERROR(F238*B253,"")</f>
        <v>0</v>
      </c>
      <c r="G239" s="27" t="s">
        <v>123</v>
      </c>
      <c r="H239" s="88" t="str">
        <f>IFERROR(B253*H238,"")</f>
        <v/>
      </c>
      <c r="R239" s="34"/>
      <c r="S239" s="34"/>
      <c r="T239" s="34"/>
      <c r="AF239" s="25"/>
      <c r="AG239" s="25"/>
      <c r="AH239" s="25"/>
    </row>
    <row r="240" spans="1:34" x14ac:dyDescent="0.25">
      <c r="A240" s="1" t="s">
        <v>32</v>
      </c>
      <c r="B240" s="29" t="str">
        <f>IF(F236="","",IF(F236="Offentlig forsknings- og vidensformidlingsorganisation",0.44,IF(F236="Privat forsknings- og vidensformidlingsorganisation",0.44,0.3)))</f>
        <v/>
      </c>
      <c r="C240" s="1"/>
      <c r="D240" s="30"/>
      <c r="E240" s="30"/>
      <c r="F240" s="31">
        <f>F238</f>
        <v>0</v>
      </c>
      <c r="G240" s="32"/>
      <c r="H240" s="33" t="str">
        <f>IFERROR(IF(B253*(1-F240)-D254-F254&lt;0,F240-((B253*F240+F254+D254)-B253)/B253,""),"")</f>
        <v/>
      </c>
      <c r="R240" s="34"/>
      <c r="S240" s="34"/>
      <c r="T240" s="34"/>
      <c r="AF240" s="25"/>
      <c r="AG240" s="25"/>
      <c r="AH240" s="25"/>
    </row>
    <row r="241" spans="1:34" x14ac:dyDescent="0.25">
      <c r="A241" s="1" t="s">
        <v>33</v>
      </c>
      <c r="B241" s="86" t="str">
        <f>IF(F236="","",IF(OR(LEFT(F236,9)="Offentlig",LEFT(F236,6)="Privat"),SUM(B244:B246,B250)*0.44-B252,SUM(B244:B245)*0.3-B252))</f>
        <v/>
      </c>
      <c r="C241" s="1"/>
      <c r="D241" s="30"/>
      <c r="E241" s="30"/>
      <c r="F241" s="54"/>
      <c r="G241" s="55"/>
      <c r="H241" s="56"/>
      <c r="J241" s="41"/>
      <c r="R241" s="34"/>
      <c r="S241" s="34"/>
      <c r="T241" s="34"/>
      <c r="AF241" s="25"/>
      <c r="AG241" s="25"/>
      <c r="AH241" s="25"/>
    </row>
    <row r="242" spans="1:34" ht="15.75" thickBot="1" x14ac:dyDescent="0.3">
      <c r="D242" s="35"/>
      <c r="E242" s="35"/>
      <c r="F242" s="35"/>
      <c r="G242" s="35"/>
      <c r="H242" s="35"/>
      <c r="R242" s="34" t="s">
        <v>34</v>
      </c>
      <c r="S242" s="34" t="s">
        <v>35</v>
      </c>
      <c r="T242" s="34" t="s">
        <v>36</v>
      </c>
      <c r="AF242" s="25"/>
      <c r="AG242" s="25"/>
      <c r="AH242" s="25"/>
    </row>
    <row r="243" spans="1:34" ht="15.75" thickBot="1" x14ac:dyDescent="0.3">
      <c r="A243" s="3" t="str">
        <f>IF(B253&gt;0,"Ja","")</f>
        <v/>
      </c>
      <c r="B243" s="4" t="s">
        <v>19</v>
      </c>
      <c r="C243" s="5" t="s">
        <v>119</v>
      </c>
      <c r="D243" s="5" t="s">
        <v>20</v>
      </c>
      <c r="E243" s="5" t="s">
        <v>118</v>
      </c>
      <c r="F243" s="5" t="s">
        <v>21</v>
      </c>
      <c r="G243" s="6" t="s">
        <v>0</v>
      </c>
      <c r="H243"/>
      <c r="J243" s="3" t="s">
        <v>37</v>
      </c>
      <c r="L243" s="10"/>
      <c r="M243" s="10"/>
      <c r="N243" s="10"/>
      <c r="O243" s="10"/>
      <c r="P243" s="50" t="s">
        <v>57</v>
      </c>
      <c r="Q243" s="43"/>
      <c r="R243" s="34"/>
      <c r="S243" s="34"/>
      <c r="T243" s="34"/>
      <c r="AF243" s="25"/>
      <c r="AG243" s="25"/>
      <c r="AH243" s="25"/>
    </row>
    <row r="244" spans="1:34" ht="15.75" thickBot="1" x14ac:dyDescent="0.3">
      <c r="A244" s="7" t="s">
        <v>61</v>
      </c>
      <c r="B244" s="77"/>
      <c r="C244" s="78">
        <f>IFERROR(IF(H238="",IF(E244="",B244*F238,E244),IF(E244="",B244*H238,E244)),0)</f>
        <v>0</v>
      </c>
      <c r="D244" s="78">
        <f t="shared" ref="D244:D250" si="89">IFERROR(B244-C244,0)</f>
        <v>0</v>
      </c>
      <c r="E244" s="79"/>
      <c r="F244" s="79"/>
      <c r="G244" s="17"/>
      <c r="H244"/>
      <c r="I244">
        <f>IF($F$53&lt;&gt;"Offentlig forsknings- og vidensformidlingsorganisation",0,IF(B244="",0,B244))</f>
        <v>0</v>
      </c>
      <c r="J244" s="51"/>
      <c r="K244" s="9"/>
      <c r="L244" s="9"/>
      <c r="M244" s="9"/>
      <c r="N244" s="9"/>
      <c r="O244" s="44" t="str">
        <f>A244</f>
        <v>VIP</v>
      </c>
      <c r="P244" s="45" t="str">
        <f>IFERROR(C244/B244,"")</f>
        <v/>
      </c>
      <c r="Q244" s="43"/>
      <c r="R244" s="34">
        <f>IF(B244=0,0,B244*$F$18)</f>
        <v>0</v>
      </c>
      <c r="S244" s="34" t="str">
        <f>IFERROR(IF(NOT(ISNUMBER(H240)),"",IF(H238="Anden offentlig støtte overstiger GUDP max tilskudsbeløb",0,B244*H240)),0)</f>
        <v/>
      </c>
      <c r="T244" s="34">
        <f>IF(NOT(ISNUMBER(S244)),R244,IFERROR(IF(S244=0,0,S244),0))</f>
        <v>0</v>
      </c>
      <c r="AF244" s="25"/>
      <c r="AG244" s="25"/>
      <c r="AH244" s="25"/>
    </row>
    <row r="245" spans="1:34" x14ac:dyDescent="0.25">
      <c r="A245" s="70" t="s">
        <v>62</v>
      </c>
      <c r="B245" s="77"/>
      <c r="C245" s="78">
        <f>IFERROR(IF(H238="",IF(E245="",B245*F238,E245),IF(E245="",B245*H238,E245)),0)</f>
        <v>0</v>
      </c>
      <c r="D245" s="78">
        <f t="shared" si="89"/>
        <v>0</v>
      </c>
      <c r="E245" s="79"/>
      <c r="F245" s="79"/>
      <c r="G245" s="17"/>
      <c r="H245"/>
      <c r="J245" s="52"/>
      <c r="K245" s="10"/>
      <c r="L245" s="10"/>
      <c r="M245" s="10"/>
      <c r="N245" s="10"/>
      <c r="O245" s="44" t="str">
        <f>A245</f>
        <v>TAP</v>
      </c>
      <c r="P245" s="71" t="str">
        <f>IFERROR(C245/B245,"")</f>
        <v/>
      </c>
      <c r="Q245" s="43"/>
      <c r="R245" s="34"/>
      <c r="S245" s="34"/>
      <c r="T245" s="34"/>
      <c r="AF245" s="25"/>
      <c r="AG245" s="25"/>
      <c r="AH245" s="25"/>
    </row>
    <row r="246" spans="1:34" x14ac:dyDescent="0.25">
      <c r="A246" s="8" t="s">
        <v>23</v>
      </c>
      <c r="B246" s="77"/>
      <c r="C246" s="78">
        <f>IFERROR(IF(H238="",IF(E246="",B246*F238,E246),IF(E246="",B246*H238,E246)),0)</f>
        <v>0</v>
      </c>
      <c r="D246" s="78">
        <f t="shared" si="89"/>
        <v>0</v>
      </c>
      <c r="E246" s="79"/>
      <c r="F246" s="79"/>
      <c r="G246" s="17"/>
      <c r="H246"/>
      <c r="I246">
        <f t="shared" ref="I246:I253" si="90">IF($F$53&lt;&gt;"Offentlig forsknings- og vidensformidlingsorganisation",0,IF(B246="",0,B246))</f>
        <v>0</v>
      </c>
      <c r="J246" s="52"/>
      <c r="K246" s="10"/>
      <c r="L246" s="10"/>
      <c r="M246" s="10"/>
      <c r="N246" s="10"/>
      <c r="O246" s="46" t="str">
        <f t="shared" ref="O246:O254" si="91">A246</f>
        <v>Øvrige omkostninger</v>
      </c>
      <c r="P246" s="47" t="str">
        <f t="shared" ref="P246:P254" si="92">IFERROR(C246/B246,"")</f>
        <v/>
      </c>
      <c r="Q246" s="43"/>
      <c r="R246" s="34">
        <f t="shared" ref="R246:R254" si="93">IF(B246=0,0,B246*$F$18)</f>
        <v>0</v>
      </c>
      <c r="S246" s="34" t="str">
        <f>IFERROR(IF(NOT(ISNUMBER(H240)),"",IF(H238="Anden offentlig støtte overstiger GUDP max tilskudsbeløb",0,B246*H240)),0)</f>
        <v/>
      </c>
      <c r="T246" s="34">
        <f t="shared" ref="T246:T254" si="94">IF(NOT(ISNUMBER(S246)),R246,IFERROR(IF(S246=0,0,S246),0))</f>
        <v>0</v>
      </c>
      <c r="AF246" s="25"/>
      <c r="AG246" s="25"/>
      <c r="AH246" s="25"/>
    </row>
    <row r="247" spans="1:34" x14ac:dyDescent="0.25">
      <c r="A247" s="8" t="s">
        <v>24</v>
      </c>
      <c r="B247" s="77"/>
      <c r="C247" s="78">
        <f>IFERROR(IF(H238="",IF(E247="",B247*F238,E247),IF(E247="",B247*H238,E247)),0)</f>
        <v>0</v>
      </c>
      <c r="D247" s="78">
        <f t="shared" si="89"/>
        <v>0</v>
      </c>
      <c r="E247" s="79"/>
      <c r="F247" s="79"/>
      <c r="G247" s="17"/>
      <c r="H247"/>
      <c r="I247">
        <f t="shared" si="90"/>
        <v>0</v>
      </c>
      <c r="J247" s="52"/>
      <c r="K247" s="10"/>
      <c r="L247" s="10"/>
      <c r="M247" s="10"/>
      <c r="N247" s="10"/>
      <c r="O247" s="46" t="str">
        <f t="shared" si="91"/>
        <v>Apparatur/udstyr</v>
      </c>
      <c r="P247" s="47" t="str">
        <f t="shared" si="92"/>
        <v/>
      </c>
      <c r="Q247" s="43"/>
      <c r="R247" s="34">
        <f t="shared" si="93"/>
        <v>0</v>
      </c>
      <c r="S247" s="34" t="str">
        <f>IFERROR(IF(NOT(ISNUMBER(H240)),"",IF(H238="Anden offentlig støtte overstiger GUDP max tilskudsbeløb",0,B247*H240)),0)</f>
        <v/>
      </c>
      <c r="T247" s="34">
        <f t="shared" si="94"/>
        <v>0</v>
      </c>
      <c r="AF247" s="25"/>
      <c r="AG247" s="25"/>
      <c r="AH247" s="25"/>
    </row>
    <row r="248" spans="1:34" x14ac:dyDescent="0.25">
      <c r="A248" s="8" t="s">
        <v>25</v>
      </c>
      <c r="B248" s="77"/>
      <c r="C248" s="78">
        <f>IFERROR(IF(H238="",IF(E248="",B248*F238,E248),IF(E248="",B248*H238,E248)),0)</f>
        <v>0</v>
      </c>
      <c r="D248" s="78">
        <f t="shared" si="89"/>
        <v>0</v>
      </c>
      <c r="E248" s="79"/>
      <c r="F248" s="79"/>
      <c r="G248" s="17"/>
      <c r="H248"/>
      <c r="I248">
        <f t="shared" si="90"/>
        <v>0</v>
      </c>
      <c r="J248" s="52"/>
      <c r="K248" s="10"/>
      <c r="L248" s="10"/>
      <c r="M248" s="10"/>
      <c r="N248" s="10"/>
      <c r="O248" s="46" t="str">
        <f t="shared" si="91"/>
        <v>Scrap-værdi</v>
      </c>
      <c r="P248" s="47" t="str">
        <f t="shared" si="92"/>
        <v/>
      </c>
      <c r="Q248" s="43"/>
      <c r="R248" s="34">
        <f t="shared" si="93"/>
        <v>0</v>
      </c>
      <c r="S248" s="34" t="str">
        <f>IFERROR(IF(NOT(ISNUMBER(H240)),"",IF(H238="Anden offentlig støtte overstiger GUDP max tilskudsbeløb",0,B248*H240)),0)</f>
        <v/>
      </c>
      <c r="T248" s="34">
        <f t="shared" si="94"/>
        <v>0</v>
      </c>
      <c r="AF248" s="25"/>
      <c r="AG248" s="25"/>
      <c r="AH248" s="25"/>
    </row>
    <row r="249" spans="1:34" x14ac:dyDescent="0.25">
      <c r="A249" s="8" t="s">
        <v>26</v>
      </c>
      <c r="B249" s="77"/>
      <c r="C249" s="78">
        <f>IFERROR(IF(H238="",IF(E249="",B249*F238,E249),IF(E249="",B249*H238,E249)),0)</f>
        <v>0</v>
      </c>
      <c r="D249" s="78">
        <f t="shared" si="89"/>
        <v>0</v>
      </c>
      <c r="E249" s="79"/>
      <c r="F249" s="79"/>
      <c r="G249" s="17"/>
      <c r="H249"/>
      <c r="I249">
        <f t="shared" si="90"/>
        <v>0</v>
      </c>
      <c r="J249" s="52"/>
      <c r="K249" s="10"/>
      <c r="L249" s="10"/>
      <c r="M249" s="10"/>
      <c r="N249" s="10"/>
      <c r="O249" s="46" t="str">
        <f t="shared" si="91"/>
        <v>Evt. indtægter</v>
      </c>
      <c r="P249" s="47" t="str">
        <f t="shared" si="92"/>
        <v/>
      </c>
      <c r="Q249" s="43"/>
      <c r="R249" s="34">
        <f t="shared" si="93"/>
        <v>0</v>
      </c>
      <c r="S249" s="34" t="str">
        <f>IFERROR(IF(NOT(ISNUMBER(H240)),"",IF(H238="Anden offentlig støtte overstiger GUDP max tilskudsbeløb",0,B249*H240)),0)</f>
        <v/>
      </c>
      <c r="T249" s="34">
        <f t="shared" si="94"/>
        <v>0</v>
      </c>
      <c r="AF249" s="25"/>
      <c r="AG249" s="25"/>
      <c r="AH249" s="25"/>
    </row>
    <row r="250" spans="1:34" x14ac:dyDescent="0.25">
      <c r="A250" s="8" t="s">
        <v>54</v>
      </c>
      <c r="B250" s="77"/>
      <c r="C250" s="78">
        <f>IFERROR(IF(H238="",IF(E250="",B250*F238,E250),IF(E250="",B250*H238,E250)),0)</f>
        <v>0</v>
      </c>
      <c r="D250" s="78">
        <f t="shared" si="89"/>
        <v>0</v>
      </c>
      <c r="E250" s="79"/>
      <c r="F250" s="79"/>
      <c r="G250" s="17"/>
      <c r="H250"/>
      <c r="I250">
        <f t="shared" si="90"/>
        <v>0</v>
      </c>
      <c r="J250" s="52"/>
      <c r="K250" s="10"/>
      <c r="L250" s="10"/>
      <c r="M250" s="10"/>
      <c r="N250" s="10"/>
      <c r="O250" s="46" t="str">
        <f t="shared" si="91"/>
        <v>Andet</v>
      </c>
      <c r="P250" s="47" t="str">
        <f t="shared" si="92"/>
        <v/>
      </c>
      <c r="Q250" s="43"/>
      <c r="R250" s="34">
        <f t="shared" si="93"/>
        <v>0</v>
      </c>
      <c r="S250" s="34" t="str">
        <f>IFERROR(IF(NOT(ISNUMBER(H240)),"",IF(H238="Anden offentlig støtte overstiger GUDP max tilskudsbeløb",0,B250*H240)),0)</f>
        <v/>
      </c>
      <c r="T250" s="34">
        <f t="shared" si="94"/>
        <v>0</v>
      </c>
      <c r="AF250" s="25"/>
      <c r="AG250" s="25"/>
      <c r="AH250" s="25"/>
    </row>
    <row r="251" spans="1:34" ht="15.75" thickBot="1" x14ac:dyDescent="0.3">
      <c r="A251" s="36" t="s">
        <v>55</v>
      </c>
      <c r="B251" s="80">
        <f t="shared" ref="B251" si="95">SUM(B244:B250)</f>
        <v>0</v>
      </c>
      <c r="C251" s="78">
        <f>SUM(C244:C250)</f>
        <v>0</v>
      </c>
      <c r="D251" s="78">
        <f t="shared" ref="D251:G251" si="96">SUM(D244:D250)</f>
        <v>0</v>
      </c>
      <c r="E251" s="78">
        <f t="shared" si="96"/>
        <v>0</v>
      </c>
      <c r="F251" s="78">
        <f t="shared" si="96"/>
        <v>0</v>
      </c>
      <c r="G251" s="12">
        <f t="shared" si="96"/>
        <v>0</v>
      </c>
      <c r="H251"/>
      <c r="I251">
        <f t="shared" si="90"/>
        <v>0</v>
      </c>
      <c r="J251" s="52"/>
      <c r="K251" s="10"/>
      <c r="L251" s="11"/>
      <c r="M251" s="11"/>
      <c r="N251" s="11"/>
      <c r="O251" s="46" t="str">
        <f t="shared" si="91"/>
        <v>I alt uden biddrag til fælles udgifter</v>
      </c>
      <c r="P251" s="47" t="str">
        <f t="shared" si="92"/>
        <v/>
      </c>
      <c r="Q251" s="43"/>
      <c r="R251" s="34">
        <f t="shared" si="93"/>
        <v>0</v>
      </c>
      <c r="S251" s="34" t="str">
        <f>IFERROR(IF(NOT(ISNUMBER(H240)),"",IF(H238="Anden offentlig støtte overstiger GUDP max tilskudsbeløb",0,B251*H240)),0)</f>
        <v/>
      </c>
      <c r="T251" s="34">
        <f t="shared" si="94"/>
        <v>0</v>
      </c>
      <c r="AF251" s="25"/>
      <c r="AG251" s="25"/>
      <c r="AH251" s="25"/>
    </row>
    <row r="252" spans="1:34" x14ac:dyDescent="0.25">
      <c r="A252" s="8" t="s">
        <v>56</v>
      </c>
      <c r="B252" s="77"/>
      <c r="C252" s="78">
        <f>IFERROR(IF(H238="",IF(E252="",B252*F238,E252),IF(E252="",B252*H238,E252)),0)</f>
        <v>0</v>
      </c>
      <c r="D252" s="78">
        <f>IFERROR(B252-C252,0)</f>
        <v>0</v>
      </c>
      <c r="E252" s="79"/>
      <c r="F252" s="79"/>
      <c r="G252" s="17"/>
      <c r="H252"/>
      <c r="I252">
        <f t="shared" si="90"/>
        <v>0</v>
      </c>
      <c r="J252" s="52"/>
      <c r="K252" s="10"/>
      <c r="L252" s="10"/>
      <c r="M252" s="10"/>
      <c r="N252" s="10"/>
      <c r="O252" s="46" t="str">
        <f t="shared" si="91"/>
        <v>Biddrag til fælles udgifter</v>
      </c>
      <c r="P252" s="47" t="str">
        <f t="shared" si="92"/>
        <v/>
      </c>
      <c r="Q252" s="43"/>
      <c r="R252" s="34">
        <f t="shared" si="93"/>
        <v>0</v>
      </c>
      <c r="S252" s="34" t="str">
        <f>IFERROR(IF(NOT(ISNUMBER(H240)),"",IF(H238="Anden offentlig støtte overstiger GUDP max tilskudsbeløb",0,B252*H240)),0)</f>
        <v/>
      </c>
      <c r="T252" s="34">
        <f t="shared" si="94"/>
        <v>0</v>
      </c>
      <c r="AF252" s="25"/>
      <c r="AG252" s="25"/>
      <c r="AH252" s="25"/>
    </row>
    <row r="253" spans="1:34" ht="15.75" thickBot="1" x14ac:dyDescent="0.3">
      <c r="A253" s="37" t="s">
        <v>27</v>
      </c>
      <c r="B253" s="81">
        <f>SUM(B244:B250)+B252</f>
        <v>0</v>
      </c>
      <c r="C253" s="82">
        <f>SUM(C244:C250)+C252</f>
        <v>0</v>
      </c>
      <c r="D253" s="82">
        <f>IF(SUM(D244:D250)+D252-SUM(D254:F254)&lt;=0,0,SUM(D244:D250)+D252-SUM(D254:F254))</f>
        <v>0</v>
      </c>
      <c r="E253" s="82">
        <f>SUM(E251,E252)</f>
        <v>0</v>
      </c>
      <c r="F253" s="82">
        <f>SUM(F251,F252)</f>
        <v>0</v>
      </c>
      <c r="G253" s="13">
        <f>SUM(G244:G250)+G252</f>
        <v>0</v>
      </c>
      <c r="H253"/>
      <c r="I253">
        <f t="shared" si="90"/>
        <v>0</v>
      </c>
      <c r="J253" s="52"/>
      <c r="K253" s="10"/>
      <c r="L253" s="10"/>
      <c r="M253" s="10"/>
      <c r="N253" s="10"/>
      <c r="O253" s="46" t="str">
        <f t="shared" si="91"/>
        <v>I alt</v>
      </c>
      <c r="P253" s="47" t="str">
        <f t="shared" si="92"/>
        <v/>
      </c>
      <c r="R253" s="34">
        <f t="shared" si="93"/>
        <v>0</v>
      </c>
      <c r="S253" s="34" t="str">
        <f>IFERROR(IF(NOT(ISNUMBER(H240)),"",IF(H238="Anden offentlig støtte overstiger GUDP max tilskudsbeløb",0,B253*H240)),0)</f>
        <v/>
      </c>
      <c r="T253" s="34">
        <f t="shared" si="94"/>
        <v>0</v>
      </c>
      <c r="AF253" s="25"/>
      <c r="AG253" s="25"/>
      <c r="AH253" s="25"/>
    </row>
    <row r="254" spans="1:34" ht="15.75" thickBot="1" x14ac:dyDescent="0.3">
      <c r="A254" s="38" t="s">
        <v>28</v>
      </c>
      <c r="B254" s="83">
        <f>IF(ISBLANK(F254),"",B253)</f>
        <v>0</v>
      </c>
      <c r="C254" s="84">
        <f>IF(ISBLANK(F254),"",C253)</f>
        <v>0</v>
      </c>
      <c r="D254" s="85"/>
      <c r="E254" s="84"/>
      <c r="F254" s="84">
        <f>F253</f>
        <v>0</v>
      </c>
      <c r="G254" s="39">
        <f>IF(ISBLANK(F254),"",G253)</f>
        <v>0</v>
      </c>
      <c r="H254"/>
      <c r="J254" s="53"/>
      <c r="K254" s="11"/>
      <c r="L254" s="11"/>
      <c r="M254" s="11"/>
      <c r="N254" s="11"/>
      <c r="O254" s="48" t="str">
        <f t="shared" si="91"/>
        <v>Finansiering i alt</v>
      </c>
      <c r="P254" s="49" t="str">
        <f t="shared" si="92"/>
        <v/>
      </c>
      <c r="R254" s="34">
        <f t="shared" si="93"/>
        <v>0</v>
      </c>
      <c r="S254" s="34" t="str">
        <f>IFERROR(IF(NOT(ISNUMBER(H240)),"",IF(H238="Anden offentlig støtte overstiger GUDP max tilskudsbeløb",0,B254*H240)),0)</f>
        <v/>
      </c>
      <c r="T254" s="34">
        <f t="shared" si="94"/>
        <v>0</v>
      </c>
      <c r="AF254" s="25"/>
      <c r="AG254" s="25"/>
      <c r="AH254" s="25"/>
    </row>
    <row r="255" spans="1:34" x14ac:dyDescent="0.25">
      <c r="B255" s="35">
        <f>IF(NOT(ISNUMBER(B254)),B253,IF(B254=B253,B253,B254))</f>
        <v>0</v>
      </c>
      <c r="C255" s="35">
        <f>IF(NOT(ISNUMBER(C254)),C253,IF(C254=C253,C253,C254))</f>
        <v>0</v>
      </c>
      <c r="D255" s="35">
        <f>IF(NOT(ISNUMBER(D254)),D253,IF(D254=D253,D253,D254))</f>
        <v>0</v>
      </c>
      <c r="E255" s="35"/>
      <c r="F255" s="35">
        <f>IF(NOT(ISNUMBER(F254)),F253,IF(F254=F253,F253,F254))</f>
        <v>0</v>
      </c>
      <c r="AF255" s="25"/>
      <c r="AG255" s="25"/>
      <c r="AH255" s="25"/>
    </row>
    <row r="256" spans="1:34" ht="15.75" x14ac:dyDescent="0.25">
      <c r="A256" s="2" t="s">
        <v>29</v>
      </c>
      <c r="B256" s="60"/>
      <c r="C256" s="14" t="s">
        <v>46</v>
      </c>
      <c r="E256" s="1" t="s">
        <v>31</v>
      </c>
      <c r="F256" s="150"/>
      <c r="G256" s="150"/>
      <c r="O256" s="57"/>
      <c r="P256" s="57"/>
      <c r="Q256" s="57"/>
      <c r="R256" s="58"/>
      <c r="S256" s="58"/>
      <c r="T256" s="58"/>
      <c r="U256" s="66"/>
      <c r="V256" s="66"/>
      <c r="W256" s="66"/>
      <c r="X256" s="58"/>
    </row>
    <row r="257" spans="1:34" ht="15.75" x14ac:dyDescent="0.25">
      <c r="A257" s="2"/>
      <c r="B257" s="60"/>
      <c r="C257" s="14"/>
      <c r="E257" s="1" t="s">
        <v>58</v>
      </c>
      <c r="F257" s="95" t="str">
        <f>IF(ISBLANK($F$17),"",$F$17)</f>
        <v/>
      </c>
      <c r="G257" s="59"/>
      <c r="O257" s="57"/>
      <c r="P257" s="57"/>
      <c r="Q257" s="57"/>
      <c r="R257" s="58"/>
      <c r="S257" s="58"/>
      <c r="T257" s="58"/>
      <c r="U257" s="68"/>
      <c r="V257" s="58"/>
      <c r="W257" s="58"/>
      <c r="X257" s="58"/>
    </row>
    <row r="258" spans="1:34" ht="30" x14ac:dyDescent="0.25">
      <c r="A258" s="1" t="s">
        <v>5</v>
      </c>
      <c r="B258" s="73"/>
      <c r="C258" s="18"/>
      <c r="E258" s="26" t="s">
        <v>121</v>
      </c>
      <c r="F258" s="42"/>
      <c r="G258" s="27" t="s">
        <v>120</v>
      </c>
      <c r="H258" s="28" t="str">
        <f>IFERROR(IF(H260&lt;0,"Anden offentlig støtte overstiger GUDP max tilskudsbeløb",IF(H260=F260,"",H260)),"")</f>
        <v/>
      </c>
      <c r="I258">
        <f>IF(F256="",0,IF(LEFT(F256,9)="Offentlig",B271*0.44,B264*0.3))</f>
        <v>0</v>
      </c>
      <c r="O258" s="24"/>
      <c r="P258" s="24"/>
      <c r="R258" s="25"/>
      <c r="S258" s="25"/>
      <c r="T258" s="25"/>
      <c r="U258" s="69"/>
    </row>
    <row r="259" spans="1:34" ht="30" x14ac:dyDescent="0.25">
      <c r="A259" s="1"/>
      <c r="B259" s="18"/>
      <c r="C259" s="18"/>
      <c r="E259" s="26" t="s">
        <v>122</v>
      </c>
      <c r="F259" s="87">
        <f>IFERROR(F258*B273,"")</f>
        <v>0</v>
      </c>
      <c r="G259" s="27" t="s">
        <v>123</v>
      </c>
      <c r="H259" s="88" t="str">
        <f>IFERROR(B273*H258,"")</f>
        <v/>
      </c>
      <c r="R259" s="34"/>
      <c r="S259" s="34"/>
      <c r="T259" s="34"/>
      <c r="AF259" s="25"/>
      <c r="AG259" s="25"/>
      <c r="AH259" s="25"/>
    </row>
    <row r="260" spans="1:34" x14ac:dyDescent="0.25">
      <c r="A260" s="1" t="s">
        <v>32</v>
      </c>
      <c r="B260" s="29" t="str">
        <f>IF(F256="","",IF(F256="Offentlig forsknings- og vidensformidlingsorganisation",0.44,IF(F256="Privat forsknings- og vidensformidlingsorganisation",0.44,0.3)))</f>
        <v/>
      </c>
      <c r="C260" s="1"/>
      <c r="D260" s="30"/>
      <c r="E260" s="30"/>
      <c r="F260" s="31">
        <f>F258</f>
        <v>0</v>
      </c>
      <c r="G260" s="32"/>
      <c r="H260" s="33" t="str">
        <f>IFERROR(IF(B273*(1-F260)-D274-F274&lt;0,F260-((B273*F260+F274+D274)-B273)/B273,""),"")</f>
        <v/>
      </c>
      <c r="R260" s="34"/>
      <c r="S260" s="34"/>
      <c r="T260" s="34"/>
      <c r="AF260" s="25"/>
      <c r="AG260" s="25"/>
      <c r="AH260" s="25"/>
    </row>
    <row r="261" spans="1:34" x14ac:dyDescent="0.25">
      <c r="A261" s="1" t="s">
        <v>33</v>
      </c>
      <c r="B261" s="86" t="str">
        <f>IF(F256="","",IF(OR(LEFT(F256,9)="Offentlig",LEFT(F256,6)="Privat"),SUM(B264:B266,B270)*0.44-B272,SUM(B264:B265)*0.3-B272))</f>
        <v/>
      </c>
      <c r="C261" s="1"/>
      <c r="D261" s="30"/>
      <c r="E261" s="30"/>
      <c r="F261" s="54"/>
      <c r="G261" s="55"/>
      <c r="H261" s="56"/>
      <c r="J261" s="41"/>
      <c r="R261" s="34"/>
      <c r="S261" s="34"/>
      <c r="T261" s="34"/>
      <c r="AF261" s="25"/>
      <c r="AG261" s="25"/>
      <c r="AH261" s="25"/>
    </row>
    <row r="262" spans="1:34" ht="15.75" thickBot="1" x14ac:dyDescent="0.3">
      <c r="D262" s="35"/>
      <c r="E262" s="35"/>
      <c r="F262" s="35"/>
      <c r="G262" s="35"/>
      <c r="H262" s="35"/>
      <c r="R262" s="34" t="s">
        <v>34</v>
      </c>
      <c r="S262" s="34" t="s">
        <v>35</v>
      </c>
      <c r="T262" s="34" t="s">
        <v>36</v>
      </c>
      <c r="AF262" s="25"/>
      <c r="AG262" s="25"/>
      <c r="AH262" s="25"/>
    </row>
    <row r="263" spans="1:34" ht="15.75" thickBot="1" x14ac:dyDescent="0.3">
      <c r="A263" s="3" t="str">
        <f>IF(B273&gt;0,"Ja","")</f>
        <v/>
      </c>
      <c r="B263" s="4" t="s">
        <v>19</v>
      </c>
      <c r="C263" s="5" t="s">
        <v>119</v>
      </c>
      <c r="D263" s="5" t="s">
        <v>20</v>
      </c>
      <c r="E263" s="5" t="s">
        <v>118</v>
      </c>
      <c r="F263" s="5" t="s">
        <v>21</v>
      </c>
      <c r="G263" s="6" t="s">
        <v>0</v>
      </c>
      <c r="H263"/>
      <c r="J263" s="3" t="s">
        <v>37</v>
      </c>
      <c r="L263" s="10"/>
      <c r="M263" s="10"/>
      <c r="N263" s="10"/>
      <c r="O263" s="10"/>
      <c r="P263" s="50" t="s">
        <v>57</v>
      </c>
      <c r="Q263" s="43"/>
      <c r="R263" s="34"/>
      <c r="S263" s="34"/>
      <c r="T263" s="34"/>
      <c r="AF263" s="25"/>
      <c r="AG263" s="25"/>
      <c r="AH263" s="25"/>
    </row>
    <row r="264" spans="1:34" ht="15.75" thickBot="1" x14ac:dyDescent="0.3">
      <c r="A264" s="7" t="s">
        <v>61</v>
      </c>
      <c r="B264" s="77"/>
      <c r="C264" s="78">
        <f>IFERROR(IF(H258="",IF(E264="",B264*F258,E264),IF(E264="",B264*H258,E264)),0)</f>
        <v>0</v>
      </c>
      <c r="D264" s="78">
        <f t="shared" ref="D264:D270" si="97">IFERROR(B264-C264,0)</f>
        <v>0</v>
      </c>
      <c r="E264" s="79"/>
      <c r="F264" s="79"/>
      <c r="G264" s="17"/>
      <c r="H264"/>
      <c r="I264">
        <f>IF($F$53&lt;&gt;"Offentlig forsknings- og vidensformidlingsorganisation",0,IF(B264="",0,B264))</f>
        <v>0</v>
      </c>
      <c r="J264" s="51"/>
      <c r="K264" s="9"/>
      <c r="L264" s="9"/>
      <c r="M264" s="9"/>
      <c r="N264" s="9"/>
      <c r="O264" s="44" t="str">
        <f>A264</f>
        <v>VIP</v>
      </c>
      <c r="P264" s="45" t="str">
        <f>IFERROR(C264/B264,"")</f>
        <v/>
      </c>
      <c r="Q264" s="43"/>
      <c r="R264" s="34">
        <f>IF(B264=0,0,B264*$F$18)</f>
        <v>0</v>
      </c>
      <c r="S264" s="34" t="str">
        <f>IFERROR(IF(NOT(ISNUMBER(H260)),"",IF(H258="Anden offentlig støtte overstiger GUDP max tilskudsbeløb",0,B264*H260)),0)</f>
        <v/>
      </c>
      <c r="T264" s="34">
        <f>IF(NOT(ISNUMBER(S264)),R264,IFERROR(IF(S264=0,0,S264),0))</f>
        <v>0</v>
      </c>
      <c r="AF264" s="25"/>
      <c r="AG264" s="25"/>
      <c r="AH264" s="25"/>
    </row>
    <row r="265" spans="1:34" x14ac:dyDescent="0.25">
      <c r="A265" s="70" t="s">
        <v>62</v>
      </c>
      <c r="B265" s="77"/>
      <c r="C265" s="78">
        <f>IFERROR(IF(H258="",IF(E265="",B265*F258,E265),IF(E265="",B265*H258,E265)),0)</f>
        <v>0</v>
      </c>
      <c r="D265" s="78">
        <f t="shared" si="97"/>
        <v>0</v>
      </c>
      <c r="E265" s="79"/>
      <c r="F265" s="79"/>
      <c r="G265" s="17"/>
      <c r="H265"/>
      <c r="J265" s="52"/>
      <c r="K265" s="10"/>
      <c r="L265" s="10"/>
      <c r="M265" s="10"/>
      <c r="N265" s="10"/>
      <c r="O265" s="44" t="str">
        <f>A265</f>
        <v>TAP</v>
      </c>
      <c r="P265" s="71" t="str">
        <f>IFERROR(C265/B265,"")</f>
        <v/>
      </c>
      <c r="Q265" s="43"/>
      <c r="R265" s="34"/>
      <c r="S265" s="34"/>
      <c r="T265" s="34"/>
      <c r="AF265" s="25"/>
      <c r="AG265" s="25"/>
      <c r="AH265" s="25"/>
    </row>
    <row r="266" spans="1:34" x14ac:dyDescent="0.25">
      <c r="A266" s="8" t="s">
        <v>23</v>
      </c>
      <c r="B266" s="77"/>
      <c r="C266" s="78">
        <f>IFERROR(IF(H258="",IF(E266="",B266*F258,E266),IF(E266="",B266*H258,E266)),0)</f>
        <v>0</v>
      </c>
      <c r="D266" s="78">
        <f t="shared" si="97"/>
        <v>0</v>
      </c>
      <c r="E266" s="79"/>
      <c r="F266" s="79"/>
      <c r="G266" s="17"/>
      <c r="H266"/>
      <c r="I266">
        <f t="shared" ref="I266:I273" si="98">IF($F$53&lt;&gt;"Offentlig forsknings- og vidensformidlingsorganisation",0,IF(B266="",0,B266))</f>
        <v>0</v>
      </c>
      <c r="J266" s="52"/>
      <c r="K266" s="10"/>
      <c r="L266" s="10"/>
      <c r="M266" s="10"/>
      <c r="N266" s="10"/>
      <c r="O266" s="46" t="str">
        <f t="shared" ref="O266:O274" si="99">A266</f>
        <v>Øvrige omkostninger</v>
      </c>
      <c r="P266" s="47" t="str">
        <f t="shared" ref="P266:P274" si="100">IFERROR(C266/B266,"")</f>
        <v/>
      </c>
      <c r="Q266" s="43"/>
      <c r="R266" s="34">
        <f t="shared" ref="R266:R274" si="101">IF(B266=0,0,B266*$F$18)</f>
        <v>0</v>
      </c>
      <c r="S266" s="34" t="str">
        <f>IFERROR(IF(NOT(ISNUMBER(H260)),"",IF(H258="Anden offentlig støtte overstiger GUDP max tilskudsbeløb",0,B266*H260)),0)</f>
        <v/>
      </c>
      <c r="T266" s="34">
        <f t="shared" ref="T266:T274" si="102">IF(NOT(ISNUMBER(S266)),R266,IFERROR(IF(S266=0,0,S266),0))</f>
        <v>0</v>
      </c>
      <c r="AF266" s="25"/>
      <c r="AG266" s="25"/>
      <c r="AH266" s="25"/>
    </row>
    <row r="267" spans="1:34" x14ac:dyDescent="0.25">
      <c r="A267" s="8" t="s">
        <v>24</v>
      </c>
      <c r="B267" s="77"/>
      <c r="C267" s="78">
        <f>IFERROR(IF(H258="",IF(E267="",B267*F258,E267),IF(E267="",B267*H258,E267)),0)</f>
        <v>0</v>
      </c>
      <c r="D267" s="78">
        <f t="shared" si="97"/>
        <v>0</v>
      </c>
      <c r="E267" s="79"/>
      <c r="F267" s="79"/>
      <c r="G267" s="17"/>
      <c r="H267"/>
      <c r="I267">
        <f t="shared" si="98"/>
        <v>0</v>
      </c>
      <c r="J267" s="52"/>
      <c r="K267" s="10"/>
      <c r="L267" s="10"/>
      <c r="M267" s="10"/>
      <c r="N267" s="10"/>
      <c r="O267" s="46" t="str">
        <f t="shared" si="99"/>
        <v>Apparatur/udstyr</v>
      </c>
      <c r="P267" s="47" t="str">
        <f t="shared" si="100"/>
        <v/>
      </c>
      <c r="Q267" s="43"/>
      <c r="R267" s="34">
        <f t="shared" si="101"/>
        <v>0</v>
      </c>
      <c r="S267" s="34" t="str">
        <f>IFERROR(IF(NOT(ISNUMBER(H260)),"",IF(H258="Anden offentlig støtte overstiger GUDP max tilskudsbeløb",0,B267*H260)),0)</f>
        <v/>
      </c>
      <c r="T267" s="34">
        <f t="shared" si="102"/>
        <v>0</v>
      </c>
      <c r="AF267" s="25"/>
      <c r="AG267" s="25"/>
      <c r="AH267" s="25"/>
    </row>
    <row r="268" spans="1:34" x14ac:dyDescent="0.25">
      <c r="A268" s="8" t="s">
        <v>25</v>
      </c>
      <c r="B268" s="77"/>
      <c r="C268" s="78">
        <f>IFERROR(IF(H258="",IF(E268="",B268*F258,E268),IF(E268="",B268*H258,E268)),0)</f>
        <v>0</v>
      </c>
      <c r="D268" s="78">
        <f t="shared" si="97"/>
        <v>0</v>
      </c>
      <c r="E268" s="79"/>
      <c r="F268" s="79"/>
      <c r="G268" s="17"/>
      <c r="H268"/>
      <c r="I268">
        <f t="shared" si="98"/>
        <v>0</v>
      </c>
      <c r="J268" s="52"/>
      <c r="K268" s="10"/>
      <c r="L268" s="10"/>
      <c r="M268" s="10"/>
      <c r="N268" s="10"/>
      <c r="O268" s="46" t="str">
        <f t="shared" si="99"/>
        <v>Scrap-værdi</v>
      </c>
      <c r="P268" s="47" t="str">
        <f t="shared" si="100"/>
        <v/>
      </c>
      <c r="Q268" s="43"/>
      <c r="R268" s="34">
        <f t="shared" si="101"/>
        <v>0</v>
      </c>
      <c r="S268" s="34" t="str">
        <f>IFERROR(IF(NOT(ISNUMBER(H260)),"",IF(H258="Anden offentlig støtte overstiger GUDP max tilskudsbeløb",0,B268*H260)),0)</f>
        <v/>
      </c>
      <c r="T268" s="34">
        <f t="shared" si="102"/>
        <v>0</v>
      </c>
      <c r="AF268" s="25"/>
      <c r="AG268" s="25"/>
      <c r="AH268" s="25"/>
    </row>
    <row r="269" spans="1:34" x14ac:dyDescent="0.25">
      <c r="A269" s="8" t="s">
        <v>26</v>
      </c>
      <c r="B269" s="77"/>
      <c r="C269" s="78">
        <f>IFERROR(IF(H258="",IF(E269="",B269*F258,E269),IF(E269="",B269*H258,E269)),0)</f>
        <v>0</v>
      </c>
      <c r="D269" s="78">
        <f t="shared" si="97"/>
        <v>0</v>
      </c>
      <c r="E269" s="79"/>
      <c r="F269" s="79"/>
      <c r="G269" s="17"/>
      <c r="H269"/>
      <c r="I269">
        <f t="shared" si="98"/>
        <v>0</v>
      </c>
      <c r="J269" s="52"/>
      <c r="K269" s="10"/>
      <c r="L269" s="10"/>
      <c r="M269" s="10"/>
      <c r="N269" s="10"/>
      <c r="O269" s="46" t="str">
        <f t="shared" si="99"/>
        <v>Evt. indtægter</v>
      </c>
      <c r="P269" s="47" t="str">
        <f t="shared" si="100"/>
        <v/>
      </c>
      <c r="Q269" s="43"/>
      <c r="R269" s="34">
        <f t="shared" si="101"/>
        <v>0</v>
      </c>
      <c r="S269" s="34" t="str">
        <f>IFERROR(IF(NOT(ISNUMBER(H260)),"",IF(H258="Anden offentlig støtte overstiger GUDP max tilskudsbeløb",0,B269*H260)),0)</f>
        <v/>
      </c>
      <c r="T269" s="34">
        <f t="shared" si="102"/>
        <v>0</v>
      </c>
      <c r="AF269" s="25"/>
      <c r="AG269" s="25"/>
      <c r="AH269" s="25"/>
    </row>
    <row r="270" spans="1:34" x14ac:dyDescent="0.25">
      <c r="A270" s="8" t="s">
        <v>54</v>
      </c>
      <c r="B270" s="77"/>
      <c r="C270" s="78">
        <f>IFERROR(IF(H258="",IF(E270="",B270*F258,E270),IF(E270="",B270*H258,E270)),0)</f>
        <v>0</v>
      </c>
      <c r="D270" s="78">
        <f t="shared" si="97"/>
        <v>0</v>
      </c>
      <c r="E270" s="79"/>
      <c r="F270" s="79"/>
      <c r="G270" s="17"/>
      <c r="H270"/>
      <c r="I270">
        <f t="shared" si="98"/>
        <v>0</v>
      </c>
      <c r="J270" s="52"/>
      <c r="K270" s="10"/>
      <c r="L270" s="10"/>
      <c r="M270" s="10"/>
      <c r="N270" s="10"/>
      <c r="O270" s="46" t="str">
        <f t="shared" si="99"/>
        <v>Andet</v>
      </c>
      <c r="P270" s="47" t="str">
        <f t="shared" si="100"/>
        <v/>
      </c>
      <c r="Q270" s="43"/>
      <c r="R270" s="34">
        <f t="shared" si="101"/>
        <v>0</v>
      </c>
      <c r="S270" s="34" t="str">
        <f>IFERROR(IF(NOT(ISNUMBER(H260)),"",IF(H258="Anden offentlig støtte overstiger GUDP max tilskudsbeløb",0,B270*H260)),0)</f>
        <v/>
      </c>
      <c r="T270" s="34">
        <f t="shared" si="102"/>
        <v>0</v>
      </c>
      <c r="AF270" s="25"/>
      <c r="AG270" s="25"/>
      <c r="AH270" s="25"/>
    </row>
    <row r="271" spans="1:34" ht="15.75" thickBot="1" x14ac:dyDescent="0.3">
      <c r="A271" s="36" t="s">
        <v>55</v>
      </c>
      <c r="B271" s="80">
        <f t="shared" ref="B271" si="103">SUM(B264:B270)</f>
        <v>0</v>
      </c>
      <c r="C271" s="78">
        <f>SUM(C264:C270)</f>
        <v>0</v>
      </c>
      <c r="D271" s="78">
        <f t="shared" ref="D271:G271" si="104">SUM(D264:D270)</f>
        <v>0</v>
      </c>
      <c r="E271" s="78">
        <f t="shared" si="104"/>
        <v>0</v>
      </c>
      <c r="F271" s="78">
        <f t="shared" si="104"/>
        <v>0</v>
      </c>
      <c r="G271" s="12">
        <f t="shared" si="104"/>
        <v>0</v>
      </c>
      <c r="H271"/>
      <c r="I271">
        <f t="shared" si="98"/>
        <v>0</v>
      </c>
      <c r="J271" s="52"/>
      <c r="K271" s="10"/>
      <c r="L271" s="11"/>
      <c r="M271" s="11"/>
      <c r="N271" s="11"/>
      <c r="O271" s="46" t="str">
        <f t="shared" si="99"/>
        <v>I alt uden biddrag til fælles udgifter</v>
      </c>
      <c r="P271" s="47" t="str">
        <f t="shared" si="100"/>
        <v/>
      </c>
      <c r="Q271" s="43"/>
      <c r="R271" s="34">
        <f t="shared" si="101"/>
        <v>0</v>
      </c>
      <c r="S271" s="34" t="str">
        <f>IFERROR(IF(NOT(ISNUMBER(H260)),"",IF(H258="Anden offentlig støtte overstiger GUDP max tilskudsbeløb",0,B271*H260)),0)</f>
        <v/>
      </c>
      <c r="T271" s="34">
        <f t="shared" si="102"/>
        <v>0</v>
      </c>
      <c r="AF271" s="25"/>
      <c r="AG271" s="25"/>
      <c r="AH271" s="25"/>
    </row>
    <row r="272" spans="1:34" x14ac:dyDescent="0.25">
      <c r="A272" s="8" t="s">
        <v>56</v>
      </c>
      <c r="B272" s="77"/>
      <c r="C272" s="78">
        <f>IFERROR(IF(H258="",IF(E272="",B272*F258,E272),IF(E272="",B272*H258,E272)),0)</f>
        <v>0</v>
      </c>
      <c r="D272" s="78">
        <f>IFERROR(B272-C272,0)</f>
        <v>0</v>
      </c>
      <c r="E272" s="79"/>
      <c r="F272" s="79"/>
      <c r="G272" s="17"/>
      <c r="H272"/>
      <c r="I272">
        <f t="shared" si="98"/>
        <v>0</v>
      </c>
      <c r="J272" s="52"/>
      <c r="K272" s="10"/>
      <c r="L272" s="10"/>
      <c r="M272" s="10"/>
      <c r="N272" s="10"/>
      <c r="O272" s="46" t="str">
        <f t="shared" si="99"/>
        <v>Biddrag til fælles udgifter</v>
      </c>
      <c r="P272" s="47" t="str">
        <f t="shared" si="100"/>
        <v/>
      </c>
      <c r="Q272" s="43"/>
      <c r="R272" s="34">
        <f t="shared" si="101"/>
        <v>0</v>
      </c>
      <c r="S272" s="34" t="str">
        <f>IFERROR(IF(NOT(ISNUMBER(H260)),"",IF(H258="Anden offentlig støtte overstiger GUDP max tilskudsbeløb",0,B272*H260)),0)</f>
        <v/>
      </c>
      <c r="T272" s="34">
        <f t="shared" si="102"/>
        <v>0</v>
      </c>
      <c r="AF272" s="25"/>
      <c r="AG272" s="25"/>
      <c r="AH272" s="25"/>
    </row>
    <row r="273" spans="1:34" ht="15.75" thickBot="1" x14ac:dyDescent="0.3">
      <c r="A273" s="37" t="s">
        <v>27</v>
      </c>
      <c r="B273" s="81">
        <f>SUM(B264:B270)+B272</f>
        <v>0</v>
      </c>
      <c r="C273" s="82">
        <f>SUM(C264:C270)+C272</f>
        <v>0</v>
      </c>
      <c r="D273" s="82">
        <f>IF(SUM(D264:D270)+D272-SUM(D274:F274)&lt;=0,0,SUM(D264:D270)+D272-SUM(D274:F274))</f>
        <v>0</v>
      </c>
      <c r="E273" s="82">
        <f>SUM(E271,E272)</f>
        <v>0</v>
      </c>
      <c r="F273" s="82">
        <f>SUM(F271,F272)</f>
        <v>0</v>
      </c>
      <c r="G273" s="13">
        <f>SUM(G264:G270)+G272</f>
        <v>0</v>
      </c>
      <c r="H273"/>
      <c r="I273">
        <f t="shared" si="98"/>
        <v>0</v>
      </c>
      <c r="J273" s="52"/>
      <c r="K273" s="10"/>
      <c r="L273" s="10"/>
      <c r="M273" s="10"/>
      <c r="N273" s="10"/>
      <c r="O273" s="46" t="str">
        <f t="shared" si="99"/>
        <v>I alt</v>
      </c>
      <c r="P273" s="47" t="str">
        <f t="shared" si="100"/>
        <v/>
      </c>
      <c r="R273" s="34">
        <f t="shared" si="101"/>
        <v>0</v>
      </c>
      <c r="S273" s="34" t="str">
        <f>IFERROR(IF(NOT(ISNUMBER(H260)),"",IF(H258="Anden offentlig støtte overstiger GUDP max tilskudsbeløb",0,B273*H260)),0)</f>
        <v/>
      </c>
      <c r="T273" s="34">
        <f t="shared" si="102"/>
        <v>0</v>
      </c>
      <c r="AF273" s="25"/>
      <c r="AG273" s="25"/>
      <c r="AH273" s="25"/>
    </row>
    <row r="274" spans="1:34" ht="15.75" thickBot="1" x14ac:dyDescent="0.3">
      <c r="A274" s="38" t="s">
        <v>28</v>
      </c>
      <c r="B274" s="83">
        <f>IF(ISBLANK(F274),"",B273)</f>
        <v>0</v>
      </c>
      <c r="C274" s="84">
        <f>IF(ISBLANK(F274),"",C273)</f>
        <v>0</v>
      </c>
      <c r="D274" s="85"/>
      <c r="E274" s="84"/>
      <c r="F274" s="84">
        <f>F273</f>
        <v>0</v>
      </c>
      <c r="G274" s="39">
        <f>IF(ISBLANK(F274),"",G273)</f>
        <v>0</v>
      </c>
      <c r="H274"/>
      <c r="J274" s="53"/>
      <c r="K274" s="11"/>
      <c r="L274" s="11"/>
      <c r="M274" s="11"/>
      <c r="N274" s="11"/>
      <c r="O274" s="48" t="str">
        <f t="shared" si="99"/>
        <v>Finansiering i alt</v>
      </c>
      <c r="P274" s="49" t="str">
        <f t="shared" si="100"/>
        <v/>
      </c>
      <c r="R274" s="34">
        <f t="shared" si="101"/>
        <v>0</v>
      </c>
      <c r="S274" s="34" t="str">
        <f>IFERROR(IF(NOT(ISNUMBER(H260)),"",IF(H258="Anden offentlig støtte overstiger GUDP max tilskudsbeløb",0,B274*H260)),0)</f>
        <v/>
      </c>
      <c r="T274" s="34">
        <f t="shared" si="102"/>
        <v>0</v>
      </c>
      <c r="AF274" s="25"/>
      <c r="AG274" s="25"/>
      <c r="AH274" s="25"/>
    </row>
    <row r="275" spans="1:34" x14ac:dyDescent="0.25">
      <c r="B275" s="35">
        <f>IF(NOT(ISNUMBER(B274)),B273,IF(B274=B273,B273,B274))</f>
        <v>0</v>
      </c>
      <c r="C275" s="35">
        <f>IF(NOT(ISNUMBER(C274)),C273,IF(C274=C273,C273,C274))</f>
        <v>0</v>
      </c>
      <c r="D275" s="35">
        <f>IF(NOT(ISNUMBER(D274)),D273,IF(D274=D273,D273,D274))</f>
        <v>0</v>
      </c>
      <c r="E275" s="35"/>
      <c r="F275" s="35">
        <f>IF(NOT(ISNUMBER(F274)),F273,IF(F274=F273,F273,F274))</f>
        <v>0</v>
      </c>
      <c r="AF275" s="25"/>
      <c r="AG275" s="25"/>
      <c r="AH275" s="25"/>
    </row>
    <row r="276" spans="1:34" ht="15.75" x14ac:dyDescent="0.25">
      <c r="A276" s="2" t="s">
        <v>29</v>
      </c>
      <c r="B276" s="60"/>
      <c r="C276" s="14" t="s">
        <v>47</v>
      </c>
      <c r="E276" s="1" t="s">
        <v>31</v>
      </c>
      <c r="F276" s="150"/>
      <c r="G276" s="150"/>
      <c r="O276" s="57"/>
      <c r="P276" s="57"/>
      <c r="Q276" s="57"/>
      <c r="R276" s="58"/>
      <c r="S276" s="58"/>
      <c r="T276" s="58"/>
      <c r="U276" s="66"/>
      <c r="V276" s="66"/>
      <c r="W276" s="66"/>
      <c r="X276" s="58"/>
    </row>
    <row r="277" spans="1:34" ht="15.75" x14ac:dyDescent="0.25">
      <c r="A277" s="2"/>
      <c r="B277" s="60"/>
      <c r="C277" s="14"/>
      <c r="E277" s="1" t="s">
        <v>58</v>
      </c>
      <c r="F277" s="95" t="str">
        <f>IF(ISBLANK($F$17),"",$F$17)</f>
        <v/>
      </c>
      <c r="G277" s="59"/>
      <c r="O277" s="57"/>
      <c r="P277" s="57"/>
      <c r="Q277" s="57"/>
      <c r="R277" s="58"/>
      <c r="S277" s="58"/>
      <c r="T277" s="58"/>
      <c r="U277" s="68"/>
      <c r="V277" s="58"/>
      <c r="W277" s="58"/>
      <c r="X277" s="58"/>
    </row>
    <row r="278" spans="1:34" ht="30" x14ac:dyDescent="0.25">
      <c r="A278" s="1" t="s">
        <v>5</v>
      </c>
      <c r="B278" s="73"/>
      <c r="C278" s="18"/>
      <c r="E278" s="26" t="s">
        <v>121</v>
      </c>
      <c r="F278" s="42"/>
      <c r="G278" s="27" t="s">
        <v>120</v>
      </c>
      <c r="H278" s="28" t="str">
        <f>IFERROR(IF(H280&lt;0,"Anden offentlig støtte overstiger GUDP max tilskudsbeløb",IF(H280=F280,"",H280)),"")</f>
        <v/>
      </c>
      <c r="I278">
        <f>IF(F276="",0,IF(LEFT(F276,9)="Offentlig",B291*0.44,B284*0.3))</f>
        <v>0</v>
      </c>
      <c r="O278" s="24"/>
      <c r="P278" s="24"/>
      <c r="R278" s="25"/>
      <c r="S278" s="25"/>
      <c r="T278" s="25"/>
      <c r="U278" s="69"/>
    </row>
    <row r="279" spans="1:34" ht="30" x14ac:dyDescent="0.25">
      <c r="A279" s="1"/>
      <c r="B279" s="18"/>
      <c r="C279" s="18"/>
      <c r="E279" s="26" t="s">
        <v>122</v>
      </c>
      <c r="F279" s="87">
        <f>IFERROR(F278*B293,"")</f>
        <v>0</v>
      </c>
      <c r="G279" s="27" t="s">
        <v>123</v>
      </c>
      <c r="H279" s="88" t="str">
        <f>IFERROR(B293*H278,"")</f>
        <v/>
      </c>
      <c r="R279" s="34"/>
      <c r="S279" s="34"/>
      <c r="T279" s="34"/>
      <c r="AF279" s="25"/>
      <c r="AG279" s="25"/>
      <c r="AH279" s="25"/>
    </row>
    <row r="280" spans="1:34" x14ac:dyDescent="0.25">
      <c r="A280" s="1" t="s">
        <v>32</v>
      </c>
      <c r="B280" s="29" t="str">
        <f>IF(F276="","",IF(F276="Offentlig forsknings- og vidensformidlingsorganisation",0.44,IF(F276="Privat forsknings- og vidensformidlingsorganisation",0.44,0.3)))</f>
        <v/>
      </c>
      <c r="C280" s="1"/>
      <c r="D280" s="30"/>
      <c r="E280" s="30"/>
      <c r="F280" s="31">
        <f>F278</f>
        <v>0</v>
      </c>
      <c r="G280" s="32"/>
      <c r="H280" s="33" t="str">
        <f>IFERROR(IF(B293*(1-F280)-D294-F294&lt;0,F280-((B293*F280+F294+D294)-B293)/B293,""),"")</f>
        <v/>
      </c>
      <c r="R280" s="34"/>
      <c r="S280" s="34"/>
      <c r="T280" s="34"/>
      <c r="AF280" s="25"/>
      <c r="AG280" s="25"/>
      <c r="AH280" s="25"/>
    </row>
    <row r="281" spans="1:34" x14ac:dyDescent="0.25">
      <c r="A281" s="1" t="s">
        <v>33</v>
      </c>
      <c r="B281" s="86" t="str">
        <f>IF(F276="","",IF(OR(LEFT(F276,9)="Offentlig",LEFT(F276,6)="Privat"),SUM(B284:B286,B290)*0.44-B292,SUM(B284:B285)*0.3-B292))</f>
        <v/>
      </c>
      <c r="C281" s="1"/>
      <c r="D281" s="30"/>
      <c r="E281" s="30"/>
      <c r="F281" s="54"/>
      <c r="G281" s="55"/>
      <c r="H281" s="56"/>
      <c r="J281" s="41"/>
      <c r="R281" s="34"/>
      <c r="S281" s="34"/>
      <c r="T281" s="34"/>
      <c r="AF281" s="25"/>
      <c r="AG281" s="25"/>
      <c r="AH281" s="25"/>
    </row>
    <row r="282" spans="1:34" ht="15.75" thickBot="1" x14ac:dyDescent="0.3">
      <c r="D282" s="35"/>
      <c r="E282" s="35"/>
      <c r="F282" s="35"/>
      <c r="G282" s="35"/>
      <c r="H282" s="35"/>
      <c r="R282" s="34" t="s">
        <v>34</v>
      </c>
      <c r="S282" s="34" t="s">
        <v>35</v>
      </c>
      <c r="T282" s="34" t="s">
        <v>36</v>
      </c>
      <c r="AF282" s="25"/>
      <c r="AG282" s="25"/>
      <c r="AH282" s="25"/>
    </row>
    <row r="283" spans="1:34" ht="15.75" thickBot="1" x14ac:dyDescent="0.3">
      <c r="A283" s="3" t="str">
        <f>IF(B293&gt;0,"Ja","")</f>
        <v/>
      </c>
      <c r="B283" s="4" t="s">
        <v>19</v>
      </c>
      <c r="C283" s="5" t="s">
        <v>119</v>
      </c>
      <c r="D283" s="5" t="s">
        <v>20</v>
      </c>
      <c r="E283" s="5" t="s">
        <v>118</v>
      </c>
      <c r="F283" s="5" t="s">
        <v>21</v>
      </c>
      <c r="G283" s="6" t="s">
        <v>0</v>
      </c>
      <c r="H283"/>
      <c r="J283" s="3" t="s">
        <v>37</v>
      </c>
      <c r="L283" s="10"/>
      <c r="M283" s="10"/>
      <c r="N283" s="10"/>
      <c r="O283" s="10"/>
      <c r="P283" s="50" t="s">
        <v>57</v>
      </c>
      <c r="Q283" s="43"/>
      <c r="R283" s="34"/>
      <c r="S283" s="34"/>
      <c r="T283" s="34"/>
      <c r="AF283" s="25"/>
      <c r="AG283" s="25"/>
      <c r="AH283" s="25"/>
    </row>
    <row r="284" spans="1:34" ht="15.75" thickBot="1" x14ac:dyDescent="0.3">
      <c r="A284" s="7" t="s">
        <v>61</v>
      </c>
      <c r="B284" s="77"/>
      <c r="C284" s="78">
        <f>IFERROR(IF(H278="",IF(E284="",B284*F278,E284),IF(E284="",B284*H278,E284)),0)</f>
        <v>0</v>
      </c>
      <c r="D284" s="78">
        <f t="shared" ref="D284:D290" si="105">IFERROR(B284-C284,0)</f>
        <v>0</v>
      </c>
      <c r="E284" s="79"/>
      <c r="F284" s="79"/>
      <c r="G284" s="17"/>
      <c r="H284"/>
      <c r="I284">
        <f>IF($F$53&lt;&gt;"Offentlig forsknings- og vidensformidlingsorganisation",0,IF(B284="",0,B284))</f>
        <v>0</v>
      </c>
      <c r="J284" s="51"/>
      <c r="K284" s="9"/>
      <c r="L284" s="9"/>
      <c r="M284" s="9"/>
      <c r="N284" s="9"/>
      <c r="O284" s="44" t="str">
        <f>A284</f>
        <v>VIP</v>
      </c>
      <c r="P284" s="45" t="str">
        <f>IFERROR(C284/B284,"")</f>
        <v/>
      </c>
      <c r="Q284" s="43"/>
      <c r="R284" s="34">
        <f>IF(B284=0,0,B284*$F$18)</f>
        <v>0</v>
      </c>
      <c r="S284" s="34" t="str">
        <f>IFERROR(IF(NOT(ISNUMBER(H280)),"",IF(H278="Anden offentlig støtte overstiger GUDP max tilskudsbeløb",0,B284*H280)),0)</f>
        <v/>
      </c>
      <c r="T284" s="34">
        <f>IF(NOT(ISNUMBER(S284)),R284,IFERROR(IF(S284=0,0,S284),0))</f>
        <v>0</v>
      </c>
      <c r="AF284" s="25"/>
      <c r="AG284" s="25"/>
      <c r="AH284" s="25"/>
    </row>
    <row r="285" spans="1:34" x14ac:dyDescent="0.25">
      <c r="A285" s="70" t="s">
        <v>62</v>
      </c>
      <c r="B285" s="77"/>
      <c r="C285" s="78">
        <f>IFERROR(IF(H278="",IF(E285="",B285*F278,E285),IF(E285="",B285*H278,E285)),0)</f>
        <v>0</v>
      </c>
      <c r="D285" s="78">
        <f t="shared" si="105"/>
        <v>0</v>
      </c>
      <c r="E285" s="79"/>
      <c r="F285" s="79"/>
      <c r="G285" s="17"/>
      <c r="H285"/>
      <c r="J285" s="52"/>
      <c r="K285" s="10"/>
      <c r="L285" s="10"/>
      <c r="M285" s="10"/>
      <c r="N285" s="10"/>
      <c r="O285" s="44" t="str">
        <f>A285</f>
        <v>TAP</v>
      </c>
      <c r="P285" s="71" t="str">
        <f>IFERROR(C285/B285,"")</f>
        <v/>
      </c>
      <c r="Q285" s="43"/>
      <c r="R285" s="34"/>
      <c r="S285" s="34"/>
      <c r="T285" s="34"/>
      <c r="AF285" s="25"/>
      <c r="AG285" s="25"/>
      <c r="AH285" s="25"/>
    </row>
    <row r="286" spans="1:34" x14ac:dyDescent="0.25">
      <c r="A286" s="8" t="s">
        <v>23</v>
      </c>
      <c r="B286" s="77"/>
      <c r="C286" s="78">
        <f>IFERROR(IF(H278="",IF(E286="",B286*F278,E286),IF(E286="",B286*H278,E286)),0)</f>
        <v>0</v>
      </c>
      <c r="D286" s="78">
        <f t="shared" si="105"/>
        <v>0</v>
      </c>
      <c r="E286" s="79"/>
      <c r="F286" s="79"/>
      <c r="G286" s="17"/>
      <c r="H286"/>
      <c r="I286">
        <f t="shared" ref="I286:I293" si="106">IF($F$53&lt;&gt;"Offentlig forsknings- og vidensformidlingsorganisation",0,IF(B286="",0,B286))</f>
        <v>0</v>
      </c>
      <c r="J286" s="52"/>
      <c r="K286" s="10"/>
      <c r="L286" s="10"/>
      <c r="M286" s="10"/>
      <c r="N286" s="10"/>
      <c r="O286" s="46" t="str">
        <f t="shared" ref="O286:O294" si="107">A286</f>
        <v>Øvrige omkostninger</v>
      </c>
      <c r="P286" s="47" t="str">
        <f t="shared" ref="P286:P294" si="108">IFERROR(C286/B286,"")</f>
        <v/>
      </c>
      <c r="Q286" s="43"/>
      <c r="R286" s="34">
        <f t="shared" ref="R286:R294" si="109">IF(B286=0,0,B286*$F$18)</f>
        <v>0</v>
      </c>
      <c r="S286" s="34" t="str">
        <f>IFERROR(IF(NOT(ISNUMBER(H280)),"",IF(H278="Anden offentlig støtte overstiger GUDP max tilskudsbeløb",0,B286*H280)),0)</f>
        <v/>
      </c>
      <c r="T286" s="34">
        <f t="shared" ref="T286:T294" si="110">IF(NOT(ISNUMBER(S286)),R286,IFERROR(IF(S286=0,0,S286),0))</f>
        <v>0</v>
      </c>
      <c r="AF286" s="25"/>
      <c r="AG286" s="25"/>
      <c r="AH286" s="25"/>
    </row>
    <row r="287" spans="1:34" x14ac:dyDescent="0.25">
      <c r="A287" s="8" t="s">
        <v>24</v>
      </c>
      <c r="B287" s="77"/>
      <c r="C287" s="78">
        <f>IFERROR(IF(H278="",IF(E287="",B287*F278,E287),IF(E287="",B287*H278,E287)),0)</f>
        <v>0</v>
      </c>
      <c r="D287" s="78">
        <f t="shared" si="105"/>
        <v>0</v>
      </c>
      <c r="E287" s="79"/>
      <c r="F287" s="79"/>
      <c r="G287" s="17"/>
      <c r="H287"/>
      <c r="I287">
        <f t="shared" si="106"/>
        <v>0</v>
      </c>
      <c r="J287" s="52"/>
      <c r="K287" s="10"/>
      <c r="L287" s="10"/>
      <c r="M287" s="10"/>
      <c r="N287" s="10"/>
      <c r="O287" s="46" t="str">
        <f t="shared" si="107"/>
        <v>Apparatur/udstyr</v>
      </c>
      <c r="P287" s="47" t="str">
        <f t="shared" si="108"/>
        <v/>
      </c>
      <c r="Q287" s="43"/>
      <c r="R287" s="34">
        <f t="shared" si="109"/>
        <v>0</v>
      </c>
      <c r="S287" s="34" t="str">
        <f>IFERROR(IF(NOT(ISNUMBER(H280)),"",IF(H278="Anden offentlig støtte overstiger GUDP max tilskudsbeløb",0,B287*H280)),0)</f>
        <v/>
      </c>
      <c r="T287" s="34">
        <f t="shared" si="110"/>
        <v>0</v>
      </c>
      <c r="AF287" s="25"/>
      <c r="AG287" s="25"/>
      <c r="AH287" s="25"/>
    </row>
    <row r="288" spans="1:34" x14ac:dyDescent="0.25">
      <c r="A288" s="8" t="s">
        <v>25</v>
      </c>
      <c r="B288" s="77"/>
      <c r="C288" s="78">
        <f>IFERROR(IF(H278="",IF(E288="",B288*F278,E288),IF(E288="",B288*H278,E288)),0)</f>
        <v>0</v>
      </c>
      <c r="D288" s="78">
        <f t="shared" si="105"/>
        <v>0</v>
      </c>
      <c r="E288" s="79"/>
      <c r="F288" s="79"/>
      <c r="G288" s="17"/>
      <c r="H288"/>
      <c r="I288">
        <f t="shared" si="106"/>
        <v>0</v>
      </c>
      <c r="J288" s="52"/>
      <c r="K288" s="10"/>
      <c r="L288" s="10"/>
      <c r="M288" s="10"/>
      <c r="N288" s="10"/>
      <c r="O288" s="46" t="str">
        <f t="shared" si="107"/>
        <v>Scrap-værdi</v>
      </c>
      <c r="P288" s="47" t="str">
        <f t="shared" si="108"/>
        <v/>
      </c>
      <c r="Q288" s="43"/>
      <c r="R288" s="34">
        <f t="shared" si="109"/>
        <v>0</v>
      </c>
      <c r="S288" s="34" t="str">
        <f>IFERROR(IF(NOT(ISNUMBER(H280)),"",IF(H278="Anden offentlig støtte overstiger GUDP max tilskudsbeløb",0,B288*H280)),0)</f>
        <v/>
      </c>
      <c r="T288" s="34">
        <f t="shared" si="110"/>
        <v>0</v>
      </c>
      <c r="AF288" s="25"/>
      <c r="AG288" s="25"/>
      <c r="AH288" s="25"/>
    </row>
    <row r="289" spans="1:34" x14ac:dyDescent="0.25">
      <c r="A289" s="8" t="s">
        <v>26</v>
      </c>
      <c r="B289" s="77"/>
      <c r="C289" s="78">
        <f>IFERROR(IF(H278="",IF(E289="",B289*F278,E289),IF(E289="",B289*H278,E289)),0)</f>
        <v>0</v>
      </c>
      <c r="D289" s="78">
        <f t="shared" si="105"/>
        <v>0</v>
      </c>
      <c r="E289" s="79"/>
      <c r="F289" s="79"/>
      <c r="G289" s="17"/>
      <c r="H289"/>
      <c r="I289">
        <f t="shared" si="106"/>
        <v>0</v>
      </c>
      <c r="J289" s="52"/>
      <c r="K289" s="10"/>
      <c r="L289" s="10"/>
      <c r="M289" s="10"/>
      <c r="N289" s="10"/>
      <c r="O289" s="46" t="str">
        <f t="shared" si="107"/>
        <v>Evt. indtægter</v>
      </c>
      <c r="P289" s="47" t="str">
        <f t="shared" si="108"/>
        <v/>
      </c>
      <c r="Q289" s="43"/>
      <c r="R289" s="34">
        <f t="shared" si="109"/>
        <v>0</v>
      </c>
      <c r="S289" s="34" t="str">
        <f>IFERROR(IF(NOT(ISNUMBER(H280)),"",IF(H278="Anden offentlig støtte overstiger GUDP max tilskudsbeløb",0,B289*H280)),0)</f>
        <v/>
      </c>
      <c r="T289" s="34">
        <f t="shared" si="110"/>
        <v>0</v>
      </c>
      <c r="AF289" s="25"/>
      <c r="AG289" s="25"/>
      <c r="AH289" s="25"/>
    </row>
    <row r="290" spans="1:34" x14ac:dyDescent="0.25">
      <c r="A290" s="8" t="s">
        <v>54</v>
      </c>
      <c r="B290" s="77"/>
      <c r="C290" s="78">
        <f>IFERROR(IF(H278="",IF(E290="",B290*F278,E290),IF(E290="",B290*H278,E290)),0)</f>
        <v>0</v>
      </c>
      <c r="D290" s="78">
        <f t="shared" si="105"/>
        <v>0</v>
      </c>
      <c r="E290" s="79"/>
      <c r="F290" s="79"/>
      <c r="G290" s="17"/>
      <c r="H290"/>
      <c r="I290">
        <f t="shared" si="106"/>
        <v>0</v>
      </c>
      <c r="J290" s="52"/>
      <c r="K290" s="10"/>
      <c r="L290" s="10"/>
      <c r="M290" s="10"/>
      <c r="N290" s="10"/>
      <c r="O290" s="46" t="str">
        <f t="shared" si="107"/>
        <v>Andet</v>
      </c>
      <c r="P290" s="47" t="str">
        <f t="shared" si="108"/>
        <v/>
      </c>
      <c r="Q290" s="43"/>
      <c r="R290" s="34">
        <f t="shared" si="109"/>
        <v>0</v>
      </c>
      <c r="S290" s="34" t="str">
        <f>IFERROR(IF(NOT(ISNUMBER(H280)),"",IF(H278="Anden offentlig støtte overstiger GUDP max tilskudsbeløb",0,B290*H280)),0)</f>
        <v/>
      </c>
      <c r="T290" s="34">
        <f t="shared" si="110"/>
        <v>0</v>
      </c>
      <c r="AF290" s="25"/>
      <c r="AG290" s="25"/>
      <c r="AH290" s="25"/>
    </row>
    <row r="291" spans="1:34" ht="15.75" thickBot="1" x14ac:dyDescent="0.3">
      <c r="A291" s="36" t="s">
        <v>55</v>
      </c>
      <c r="B291" s="80">
        <f t="shared" ref="B291" si="111">SUM(B284:B290)</f>
        <v>0</v>
      </c>
      <c r="C291" s="78">
        <f>SUM(C284:C290)</f>
        <v>0</v>
      </c>
      <c r="D291" s="78">
        <f t="shared" ref="D291:G291" si="112">SUM(D284:D290)</f>
        <v>0</v>
      </c>
      <c r="E291" s="78">
        <f t="shared" si="112"/>
        <v>0</v>
      </c>
      <c r="F291" s="78">
        <f t="shared" si="112"/>
        <v>0</v>
      </c>
      <c r="G291" s="12">
        <f t="shared" si="112"/>
        <v>0</v>
      </c>
      <c r="H291"/>
      <c r="I291">
        <f t="shared" si="106"/>
        <v>0</v>
      </c>
      <c r="J291" s="52"/>
      <c r="K291" s="10"/>
      <c r="L291" s="11"/>
      <c r="M291" s="11"/>
      <c r="N291" s="11"/>
      <c r="O291" s="46" t="str">
        <f t="shared" si="107"/>
        <v>I alt uden biddrag til fælles udgifter</v>
      </c>
      <c r="P291" s="47" t="str">
        <f t="shared" si="108"/>
        <v/>
      </c>
      <c r="Q291" s="43"/>
      <c r="R291" s="34">
        <f t="shared" si="109"/>
        <v>0</v>
      </c>
      <c r="S291" s="34" t="str">
        <f>IFERROR(IF(NOT(ISNUMBER(H280)),"",IF(H278="Anden offentlig støtte overstiger GUDP max tilskudsbeløb",0,B291*H280)),0)</f>
        <v/>
      </c>
      <c r="T291" s="34">
        <f t="shared" si="110"/>
        <v>0</v>
      </c>
      <c r="AF291" s="25"/>
      <c r="AG291" s="25"/>
      <c r="AH291" s="25"/>
    </row>
    <row r="292" spans="1:34" x14ac:dyDescent="0.25">
      <c r="A292" s="8" t="s">
        <v>56</v>
      </c>
      <c r="B292" s="77"/>
      <c r="C292" s="78">
        <f>IFERROR(IF(H278="",IF(E292="",B292*F278,E292),IF(E292="",B292*H278,E292)),0)</f>
        <v>0</v>
      </c>
      <c r="D292" s="78">
        <f>IFERROR(B292-C292,0)</f>
        <v>0</v>
      </c>
      <c r="E292" s="79"/>
      <c r="F292" s="79"/>
      <c r="G292" s="17"/>
      <c r="H292"/>
      <c r="I292">
        <f t="shared" si="106"/>
        <v>0</v>
      </c>
      <c r="J292" s="52"/>
      <c r="K292" s="10"/>
      <c r="L292" s="10"/>
      <c r="M292" s="10"/>
      <c r="N292" s="10"/>
      <c r="O292" s="46" t="str">
        <f t="shared" si="107"/>
        <v>Biddrag til fælles udgifter</v>
      </c>
      <c r="P292" s="47" t="str">
        <f t="shared" si="108"/>
        <v/>
      </c>
      <c r="Q292" s="43"/>
      <c r="R292" s="34">
        <f t="shared" si="109"/>
        <v>0</v>
      </c>
      <c r="S292" s="34" t="str">
        <f>IFERROR(IF(NOT(ISNUMBER(H280)),"",IF(H278="Anden offentlig støtte overstiger GUDP max tilskudsbeløb",0,B292*H280)),0)</f>
        <v/>
      </c>
      <c r="T292" s="34">
        <f t="shared" si="110"/>
        <v>0</v>
      </c>
      <c r="AF292" s="25"/>
      <c r="AG292" s="25"/>
      <c r="AH292" s="25"/>
    </row>
    <row r="293" spans="1:34" ht="15.75" thickBot="1" x14ac:dyDescent="0.3">
      <c r="A293" s="37" t="s">
        <v>27</v>
      </c>
      <c r="B293" s="81">
        <f>SUM(B284:B290)+B292</f>
        <v>0</v>
      </c>
      <c r="C293" s="82">
        <f>SUM(C284:C290)+C292</f>
        <v>0</v>
      </c>
      <c r="D293" s="82">
        <f>IF(SUM(D284:D290)+D292-SUM(D294:F294)&lt;=0,0,SUM(D284:D290)+D292-SUM(D294:F294))</f>
        <v>0</v>
      </c>
      <c r="E293" s="82">
        <f>SUM(E291,E292)</f>
        <v>0</v>
      </c>
      <c r="F293" s="82">
        <f>SUM(F291,F292)</f>
        <v>0</v>
      </c>
      <c r="G293" s="13">
        <f>SUM(G284:G290)+G292</f>
        <v>0</v>
      </c>
      <c r="H293"/>
      <c r="I293">
        <f t="shared" si="106"/>
        <v>0</v>
      </c>
      <c r="J293" s="52"/>
      <c r="K293" s="10"/>
      <c r="L293" s="10"/>
      <c r="M293" s="10"/>
      <c r="N293" s="10"/>
      <c r="O293" s="46" t="str">
        <f t="shared" si="107"/>
        <v>I alt</v>
      </c>
      <c r="P293" s="47" t="str">
        <f t="shared" si="108"/>
        <v/>
      </c>
      <c r="R293" s="34">
        <f t="shared" si="109"/>
        <v>0</v>
      </c>
      <c r="S293" s="34" t="str">
        <f>IFERROR(IF(NOT(ISNUMBER(H280)),"",IF(H278="Anden offentlig støtte overstiger GUDP max tilskudsbeløb",0,B293*H280)),0)</f>
        <v/>
      </c>
      <c r="T293" s="34">
        <f t="shared" si="110"/>
        <v>0</v>
      </c>
      <c r="AF293" s="25"/>
      <c r="AG293" s="25"/>
      <c r="AH293" s="25"/>
    </row>
    <row r="294" spans="1:34" ht="15.75" thickBot="1" x14ac:dyDescent="0.3">
      <c r="A294" s="38" t="s">
        <v>28</v>
      </c>
      <c r="B294" s="83">
        <f>IF(ISBLANK(F294),"",B293)</f>
        <v>0</v>
      </c>
      <c r="C294" s="84">
        <f>IF(ISBLANK(F294),"",C293)</f>
        <v>0</v>
      </c>
      <c r="D294" s="85"/>
      <c r="E294" s="84"/>
      <c r="F294" s="84">
        <f>F293</f>
        <v>0</v>
      </c>
      <c r="G294" s="39">
        <f>IF(ISBLANK(F294),"",G293)</f>
        <v>0</v>
      </c>
      <c r="H294"/>
      <c r="J294" s="53"/>
      <c r="K294" s="11"/>
      <c r="L294" s="11"/>
      <c r="M294" s="11"/>
      <c r="N294" s="11"/>
      <c r="O294" s="48" t="str">
        <f t="shared" si="107"/>
        <v>Finansiering i alt</v>
      </c>
      <c r="P294" s="49" t="str">
        <f t="shared" si="108"/>
        <v/>
      </c>
      <c r="R294" s="34">
        <f t="shared" si="109"/>
        <v>0</v>
      </c>
      <c r="S294" s="34" t="str">
        <f>IFERROR(IF(NOT(ISNUMBER(H280)),"",IF(H278="Anden offentlig støtte overstiger GUDP max tilskudsbeløb",0,B294*H280)),0)</f>
        <v/>
      </c>
      <c r="T294" s="34">
        <f t="shared" si="110"/>
        <v>0</v>
      </c>
      <c r="AF294" s="25"/>
      <c r="AG294" s="25"/>
      <c r="AH294" s="25"/>
    </row>
    <row r="295" spans="1:34" x14ac:dyDescent="0.25">
      <c r="B295" s="35">
        <f>IF(NOT(ISNUMBER(B294)),B293,IF(B294=B293,B293,B294))</f>
        <v>0</v>
      </c>
      <c r="C295" s="35">
        <f>IF(NOT(ISNUMBER(C294)),C293,IF(C294=C293,C293,C294))</f>
        <v>0</v>
      </c>
      <c r="D295" s="35">
        <f>IF(NOT(ISNUMBER(D294)),D293,IF(D294=D293,D293,D294))</f>
        <v>0</v>
      </c>
      <c r="E295" s="35"/>
      <c r="F295" s="35">
        <f>IF(NOT(ISNUMBER(F294)),F293,IF(F294=F293,F293,F294))</f>
        <v>0</v>
      </c>
      <c r="AF295" s="25"/>
      <c r="AG295" s="25"/>
      <c r="AH295" s="25"/>
    </row>
    <row r="296" spans="1:34" ht="15.75" x14ac:dyDescent="0.25">
      <c r="A296" s="2" t="s">
        <v>29</v>
      </c>
      <c r="B296" s="60"/>
      <c r="C296" s="14" t="s">
        <v>48</v>
      </c>
      <c r="E296" s="1" t="s">
        <v>31</v>
      </c>
      <c r="F296" s="150"/>
      <c r="G296" s="150"/>
      <c r="O296" s="57"/>
      <c r="P296" s="57"/>
      <c r="Q296" s="57"/>
      <c r="R296" s="58"/>
      <c r="S296" s="58"/>
      <c r="T296" s="58"/>
      <c r="U296" s="66"/>
      <c r="V296" s="66"/>
      <c r="W296" s="66"/>
      <c r="X296" s="58"/>
    </row>
    <row r="297" spans="1:34" ht="15.75" x14ac:dyDescent="0.25">
      <c r="A297" s="2"/>
      <c r="B297" s="60"/>
      <c r="C297" s="14"/>
      <c r="E297" s="1" t="s">
        <v>58</v>
      </c>
      <c r="F297" s="95" t="str">
        <f>IF(ISBLANK($F$17),"",$F$17)</f>
        <v/>
      </c>
      <c r="G297" s="59"/>
      <c r="O297" s="57"/>
      <c r="P297" s="57"/>
      <c r="Q297" s="57"/>
      <c r="R297" s="58"/>
      <c r="S297" s="58"/>
      <c r="T297" s="58"/>
      <c r="U297" s="68"/>
      <c r="V297" s="58"/>
      <c r="W297" s="58"/>
      <c r="X297" s="58"/>
    </row>
    <row r="298" spans="1:34" ht="30" x14ac:dyDescent="0.25">
      <c r="A298" s="1" t="s">
        <v>5</v>
      </c>
      <c r="B298" s="73"/>
      <c r="C298" s="18"/>
      <c r="E298" s="26" t="s">
        <v>121</v>
      </c>
      <c r="F298" s="42"/>
      <c r="G298" s="27" t="s">
        <v>120</v>
      </c>
      <c r="H298" s="28" t="str">
        <f>IFERROR(IF(H300&lt;0,"Anden offentlig støtte overstiger GUDP max tilskudsbeløb",IF(H300=F300,"",H300)),"")</f>
        <v/>
      </c>
      <c r="I298">
        <f>IF(F296="",0,IF(LEFT(F296,9)="Offentlig",B311*0.44,B304*0.3))</f>
        <v>0</v>
      </c>
      <c r="O298" s="24"/>
      <c r="P298" s="24"/>
      <c r="R298" s="25"/>
      <c r="S298" s="25"/>
      <c r="T298" s="25"/>
      <c r="U298" s="69"/>
    </row>
    <row r="299" spans="1:34" ht="30" x14ac:dyDescent="0.25">
      <c r="A299" s="1"/>
      <c r="B299" s="18"/>
      <c r="C299" s="18"/>
      <c r="E299" s="26" t="s">
        <v>122</v>
      </c>
      <c r="F299" s="87">
        <f>IFERROR(F298*B313,"")</f>
        <v>0</v>
      </c>
      <c r="G299" s="27" t="s">
        <v>123</v>
      </c>
      <c r="H299" s="88" t="str">
        <f>IFERROR(B313*H298,"")</f>
        <v/>
      </c>
      <c r="R299" s="34"/>
      <c r="S299" s="34"/>
      <c r="T299" s="34"/>
      <c r="AF299" s="25"/>
      <c r="AG299" s="25"/>
      <c r="AH299" s="25"/>
    </row>
    <row r="300" spans="1:34" x14ac:dyDescent="0.25">
      <c r="A300" s="1" t="s">
        <v>32</v>
      </c>
      <c r="B300" s="29" t="str">
        <f>IF(F296="","",IF(F296="Offentlig forsknings- og vidensformidlingsorganisation",0.44,IF(F296="Privat forsknings- og vidensformidlingsorganisation",0.44,0.3)))</f>
        <v/>
      </c>
      <c r="C300" s="1"/>
      <c r="D300" s="30"/>
      <c r="E300" s="30"/>
      <c r="F300" s="31">
        <f>F298</f>
        <v>0</v>
      </c>
      <c r="G300" s="32"/>
      <c r="H300" s="33" t="str">
        <f>IFERROR(IF(B313*(1-F300)-D314-F314&lt;0,F300-((B313*F300+F314+D314)-B313)/B313,""),"")</f>
        <v/>
      </c>
      <c r="R300" s="34"/>
      <c r="S300" s="34"/>
      <c r="T300" s="34"/>
      <c r="AF300" s="25"/>
      <c r="AG300" s="25"/>
      <c r="AH300" s="25"/>
    </row>
    <row r="301" spans="1:34" x14ac:dyDescent="0.25">
      <c r="A301" s="1" t="s">
        <v>33</v>
      </c>
      <c r="B301" s="86" t="str">
        <f>IF(F296="","",IF(OR(LEFT(F296,9)="Offentlig",LEFT(F296,6)="Privat"),SUM(B304:B306,B310)*0.44-B312,SUM(B304:B305)*0.3-B312))</f>
        <v/>
      </c>
      <c r="C301" s="1"/>
      <c r="D301" s="30"/>
      <c r="E301" s="30"/>
      <c r="F301" s="54"/>
      <c r="G301" s="55"/>
      <c r="H301" s="56"/>
      <c r="J301" s="41"/>
      <c r="R301" s="34"/>
      <c r="S301" s="34"/>
      <c r="T301" s="34"/>
      <c r="AF301" s="25"/>
      <c r="AG301" s="25"/>
      <c r="AH301" s="25"/>
    </row>
    <row r="302" spans="1:34" ht="15.75" thickBot="1" x14ac:dyDescent="0.3">
      <c r="D302" s="35"/>
      <c r="E302" s="35"/>
      <c r="F302" s="35"/>
      <c r="G302" s="35"/>
      <c r="H302" s="35"/>
      <c r="R302" s="34" t="s">
        <v>34</v>
      </c>
      <c r="S302" s="34" t="s">
        <v>35</v>
      </c>
      <c r="T302" s="34" t="s">
        <v>36</v>
      </c>
      <c r="AF302" s="25"/>
      <c r="AG302" s="25"/>
      <c r="AH302" s="25"/>
    </row>
    <row r="303" spans="1:34" ht="15.75" thickBot="1" x14ac:dyDescent="0.3">
      <c r="A303" s="3" t="str">
        <f>IF(B313&gt;0,"Ja","")</f>
        <v/>
      </c>
      <c r="B303" s="4" t="s">
        <v>19</v>
      </c>
      <c r="C303" s="5" t="s">
        <v>119</v>
      </c>
      <c r="D303" s="5" t="s">
        <v>20</v>
      </c>
      <c r="E303" s="5" t="s">
        <v>118</v>
      </c>
      <c r="F303" s="5" t="s">
        <v>21</v>
      </c>
      <c r="G303" s="6" t="s">
        <v>0</v>
      </c>
      <c r="H303"/>
      <c r="J303" s="3" t="s">
        <v>37</v>
      </c>
      <c r="L303" s="10"/>
      <c r="M303" s="10"/>
      <c r="N303" s="10"/>
      <c r="O303" s="10"/>
      <c r="P303" s="50" t="s">
        <v>57</v>
      </c>
      <c r="Q303" s="43"/>
      <c r="R303" s="34"/>
      <c r="S303" s="34"/>
      <c r="T303" s="34"/>
      <c r="AF303" s="25"/>
      <c r="AG303" s="25"/>
      <c r="AH303" s="25"/>
    </row>
    <row r="304" spans="1:34" ht="15.75" thickBot="1" x14ac:dyDescent="0.3">
      <c r="A304" s="7" t="s">
        <v>61</v>
      </c>
      <c r="B304" s="77"/>
      <c r="C304" s="78">
        <f>IFERROR(IF(H298="",IF(E304="",B304*F298,E304),IF(E304="",B304*H298,E304)),0)</f>
        <v>0</v>
      </c>
      <c r="D304" s="78">
        <f t="shared" ref="D304:D310" si="113">IFERROR(B304-C304,0)</f>
        <v>0</v>
      </c>
      <c r="E304" s="79"/>
      <c r="F304" s="79"/>
      <c r="G304" s="17"/>
      <c r="H304"/>
      <c r="I304">
        <f>IF($F$53&lt;&gt;"Offentlig forsknings- og vidensformidlingsorganisation",0,IF(B304="",0,B304))</f>
        <v>0</v>
      </c>
      <c r="J304" s="51"/>
      <c r="K304" s="9"/>
      <c r="L304" s="9"/>
      <c r="M304" s="9"/>
      <c r="N304" s="9"/>
      <c r="O304" s="44" t="str">
        <f>A304</f>
        <v>VIP</v>
      </c>
      <c r="P304" s="45" t="str">
        <f>IFERROR(C304/B304,"")</f>
        <v/>
      </c>
      <c r="Q304" s="43"/>
      <c r="R304" s="34">
        <f>IF(B304=0,0,B304*$F$18)</f>
        <v>0</v>
      </c>
      <c r="S304" s="34" t="str">
        <f>IFERROR(IF(NOT(ISNUMBER(H300)),"",IF(H298="Anden offentlig støtte overstiger GUDP max tilskudsbeløb",0,B304*H300)),0)</f>
        <v/>
      </c>
      <c r="T304" s="34">
        <f>IF(NOT(ISNUMBER(S304)),R304,IFERROR(IF(S304=0,0,S304),0))</f>
        <v>0</v>
      </c>
      <c r="AF304" s="25"/>
      <c r="AG304" s="25"/>
      <c r="AH304" s="25"/>
    </row>
    <row r="305" spans="1:34" x14ac:dyDescent="0.25">
      <c r="A305" s="70" t="s">
        <v>62</v>
      </c>
      <c r="B305" s="77"/>
      <c r="C305" s="78">
        <f>IFERROR(IF(H298="",IF(E305="",B305*F298,E305),IF(E305="",B305*H298,E305)),0)</f>
        <v>0</v>
      </c>
      <c r="D305" s="78">
        <f t="shared" si="113"/>
        <v>0</v>
      </c>
      <c r="E305" s="79"/>
      <c r="F305" s="79"/>
      <c r="G305" s="17"/>
      <c r="H305"/>
      <c r="J305" s="52"/>
      <c r="K305" s="10"/>
      <c r="L305" s="10"/>
      <c r="M305" s="10"/>
      <c r="N305" s="10"/>
      <c r="O305" s="44" t="str">
        <f>A305</f>
        <v>TAP</v>
      </c>
      <c r="P305" s="71" t="str">
        <f>IFERROR(C305/B305,"")</f>
        <v/>
      </c>
      <c r="Q305" s="43"/>
      <c r="R305" s="34"/>
      <c r="S305" s="34"/>
      <c r="T305" s="34"/>
      <c r="AF305" s="25"/>
      <c r="AG305" s="25"/>
      <c r="AH305" s="25"/>
    </row>
    <row r="306" spans="1:34" x14ac:dyDescent="0.25">
      <c r="A306" s="8" t="s">
        <v>23</v>
      </c>
      <c r="B306" s="77"/>
      <c r="C306" s="78">
        <f>IFERROR(IF(H298="",IF(E306="",B306*F298,E306),IF(E306="",B306*H298,E306)),0)</f>
        <v>0</v>
      </c>
      <c r="D306" s="78">
        <f t="shared" si="113"/>
        <v>0</v>
      </c>
      <c r="E306" s="79"/>
      <c r="F306" s="79"/>
      <c r="G306" s="17"/>
      <c r="H306"/>
      <c r="I306">
        <f t="shared" ref="I306:I313" si="114">IF($F$53&lt;&gt;"Offentlig forsknings- og vidensformidlingsorganisation",0,IF(B306="",0,B306))</f>
        <v>0</v>
      </c>
      <c r="J306" s="52"/>
      <c r="K306" s="10"/>
      <c r="L306" s="10"/>
      <c r="M306" s="10"/>
      <c r="N306" s="10"/>
      <c r="O306" s="46" t="str">
        <f t="shared" ref="O306:O314" si="115">A306</f>
        <v>Øvrige omkostninger</v>
      </c>
      <c r="P306" s="47" t="str">
        <f t="shared" ref="P306:P314" si="116">IFERROR(C306/B306,"")</f>
        <v/>
      </c>
      <c r="Q306" s="43"/>
      <c r="R306" s="34">
        <f t="shared" ref="R306:R314" si="117">IF(B306=0,0,B306*$F$18)</f>
        <v>0</v>
      </c>
      <c r="S306" s="34" t="str">
        <f>IFERROR(IF(NOT(ISNUMBER(H300)),"",IF(H298="Anden offentlig støtte overstiger GUDP max tilskudsbeløb",0,B306*H300)),0)</f>
        <v/>
      </c>
      <c r="T306" s="34">
        <f t="shared" ref="T306:T314" si="118">IF(NOT(ISNUMBER(S306)),R306,IFERROR(IF(S306=0,0,S306),0))</f>
        <v>0</v>
      </c>
      <c r="AF306" s="25"/>
      <c r="AG306" s="25"/>
      <c r="AH306" s="25"/>
    </row>
    <row r="307" spans="1:34" x14ac:dyDescent="0.25">
      <c r="A307" s="8" t="s">
        <v>24</v>
      </c>
      <c r="B307" s="77"/>
      <c r="C307" s="78">
        <f>IFERROR(IF(H298="",IF(E307="",B307*F298,E307),IF(E307="",B307*H298,E307)),0)</f>
        <v>0</v>
      </c>
      <c r="D307" s="78">
        <f t="shared" si="113"/>
        <v>0</v>
      </c>
      <c r="E307" s="79"/>
      <c r="F307" s="79"/>
      <c r="G307" s="17"/>
      <c r="H307"/>
      <c r="I307">
        <f t="shared" si="114"/>
        <v>0</v>
      </c>
      <c r="J307" s="52"/>
      <c r="K307" s="10"/>
      <c r="L307" s="10"/>
      <c r="M307" s="10"/>
      <c r="N307" s="10"/>
      <c r="O307" s="46" t="str">
        <f t="shared" si="115"/>
        <v>Apparatur/udstyr</v>
      </c>
      <c r="P307" s="47" t="str">
        <f t="shared" si="116"/>
        <v/>
      </c>
      <c r="Q307" s="43"/>
      <c r="R307" s="34">
        <f t="shared" si="117"/>
        <v>0</v>
      </c>
      <c r="S307" s="34" t="str">
        <f>IFERROR(IF(NOT(ISNUMBER(H300)),"",IF(H298="Anden offentlig støtte overstiger GUDP max tilskudsbeløb",0,B307*H300)),0)</f>
        <v/>
      </c>
      <c r="T307" s="34">
        <f t="shared" si="118"/>
        <v>0</v>
      </c>
      <c r="AF307" s="25"/>
      <c r="AG307" s="25"/>
      <c r="AH307" s="25"/>
    </row>
    <row r="308" spans="1:34" x14ac:dyDescent="0.25">
      <c r="A308" s="8" t="s">
        <v>25</v>
      </c>
      <c r="B308" s="77"/>
      <c r="C308" s="78">
        <f>IFERROR(IF(H298="",IF(E308="",B308*F298,E308),IF(E308="",B308*H298,E308)),0)</f>
        <v>0</v>
      </c>
      <c r="D308" s="78">
        <f t="shared" si="113"/>
        <v>0</v>
      </c>
      <c r="E308" s="79"/>
      <c r="F308" s="79"/>
      <c r="G308" s="17"/>
      <c r="H308"/>
      <c r="I308">
        <f t="shared" si="114"/>
        <v>0</v>
      </c>
      <c r="J308" s="52"/>
      <c r="K308" s="10"/>
      <c r="L308" s="10"/>
      <c r="M308" s="10"/>
      <c r="N308" s="10"/>
      <c r="O308" s="46" t="str">
        <f t="shared" si="115"/>
        <v>Scrap-værdi</v>
      </c>
      <c r="P308" s="47" t="str">
        <f t="shared" si="116"/>
        <v/>
      </c>
      <c r="Q308" s="43"/>
      <c r="R308" s="34">
        <f t="shared" si="117"/>
        <v>0</v>
      </c>
      <c r="S308" s="34" t="str">
        <f>IFERROR(IF(NOT(ISNUMBER(H300)),"",IF(H298="Anden offentlig støtte overstiger GUDP max tilskudsbeløb",0,B308*H300)),0)</f>
        <v/>
      </c>
      <c r="T308" s="34">
        <f t="shared" si="118"/>
        <v>0</v>
      </c>
      <c r="AF308" s="25"/>
      <c r="AG308" s="25"/>
      <c r="AH308" s="25"/>
    </row>
    <row r="309" spans="1:34" x14ac:dyDescent="0.25">
      <c r="A309" s="8" t="s">
        <v>26</v>
      </c>
      <c r="B309" s="77"/>
      <c r="C309" s="78">
        <f>IFERROR(IF(H298="",IF(E309="",B309*F298,E309),IF(E309="",B309*H298,E309)),0)</f>
        <v>0</v>
      </c>
      <c r="D309" s="78">
        <f t="shared" si="113"/>
        <v>0</v>
      </c>
      <c r="E309" s="79"/>
      <c r="F309" s="79"/>
      <c r="G309" s="17"/>
      <c r="H309"/>
      <c r="I309">
        <f t="shared" si="114"/>
        <v>0</v>
      </c>
      <c r="J309" s="52"/>
      <c r="K309" s="10"/>
      <c r="L309" s="10"/>
      <c r="M309" s="10"/>
      <c r="N309" s="10"/>
      <c r="O309" s="46" t="str">
        <f t="shared" si="115"/>
        <v>Evt. indtægter</v>
      </c>
      <c r="P309" s="47" t="str">
        <f t="shared" si="116"/>
        <v/>
      </c>
      <c r="Q309" s="43"/>
      <c r="R309" s="34">
        <f t="shared" si="117"/>
        <v>0</v>
      </c>
      <c r="S309" s="34" t="str">
        <f>IFERROR(IF(NOT(ISNUMBER(H300)),"",IF(H298="Anden offentlig støtte overstiger GUDP max tilskudsbeløb",0,B309*H300)),0)</f>
        <v/>
      </c>
      <c r="T309" s="34">
        <f t="shared" si="118"/>
        <v>0</v>
      </c>
      <c r="AF309" s="25"/>
      <c r="AG309" s="25"/>
      <c r="AH309" s="25"/>
    </row>
    <row r="310" spans="1:34" x14ac:dyDescent="0.25">
      <c r="A310" s="8" t="s">
        <v>54</v>
      </c>
      <c r="B310" s="77"/>
      <c r="C310" s="78">
        <f>IFERROR(IF(H298="",IF(E310="",B310*F298,E310),IF(E310="",B310*H298,E310)),0)</f>
        <v>0</v>
      </c>
      <c r="D310" s="78">
        <f t="shared" si="113"/>
        <v>0</v>
      </c>
      <c r="E310" s="79"/>
      <c r="F310" s="79"/>
      <c r="G310" s="17"/>
      <c r="H310"/>
      <c r="I310">
        <f t="shared" si="114"/>
        <v>0</v>
      </c>
      <c r="J310" s="52"/>
      <c r="K310" s="10"/>
      <c r="L310" s="10"/>
      <c r="M310" s="10"/>
      <c r="N310" s="10"/>
      <c r="O310" s="46" t="str">
        <f t="shared" si="115"/>
        <v>Andet</v>
      </c>
      <c r="P310" s="47" t="str">
        <f t="shared" si="116"/>
        <v/>
      </c>
      <c r="Q310" s="43"/>
      <c r="R310" s="34">
        <f t="shared" si="117"/>
        <v>0</v>
      </c>
      <c r="S310" s="34" t="str">
        <f>IFERROR(IF(NOT(ISNUMBER(H300)),"",IF(H298="Anden offentlig støtte overstiger GUDP max tilskudsbeløb",0,B310*H300)),0)</f>
        <v/>
      </c>
      <c r="T310" s="34">
        <f t="shared" si="118"/>
        <v>0</v>
      </c>
      <c r="AF310" s="25"/>
      <c r="AG310" s="25"/>
      <c r="AH310" s="25"/>
    </row>
    <row r="311" spans="1:34" ht="15.75" thickBot="1" x14ac:dyDescent="0.3">
      <c r="A311" s="36" t="s">
        <v>55</v>
      </c>
      <c r="B311" s="80">
        <f t="shared" ref="B311" si="119">SUM(B304:B310)</f>
        <v>0</v>
      </c>
      <c r="C311" s="78">
        <f>SUM(C304:C310)</f>
        <v>0</v>
      </c>
      <c r="D311" s="78">
        <f t="shared" ref="D311:G311" si="120">SUM(D304:D310)</f>
        <v>0</v>
      </c>
      <c r="E311" s="78">
        <f t="shared" si="120"/>
        <v>0</v>
      </c>
      <c r="F311" s="78">
        <f t="shared" si="120"/>
        <v>0</v>
      </c>
      <c r="G311" s="12">
        <f t="shared" si="120"/>
        <v>0</v>
      </c>
      <c r="H311"/>
      <c r="I311">
        <f t="shared" si="114"/>
        <v>0</v>
      </c>
      <c r="J311" s="52"/>
      <c r="K311" s="10"/>
      <c r="L311" s="11"/>
      <c r="M311" s="11"/>
      <c r="N311" s="11"/>
      <c r="O311" s="46" t="str">
        <f t="shared" si="115"/>
        <v>I alt uden biddrag til fælles udgifter</v>
      </c>
      <c r="P311" s="47" t="str">
        <f t="shared" si="116"/>
        <v/>
      </c>
      <c r="Q311" s="43"/>
      <c r="R311" s="34">
        <f t="shared" si="117"/>
        <v>0</v>
      </c>
      <c r="S311" s="34" t="str">
        <f>IFERROR(IF(NOT(ISNUMBER(H300)),"",IF(H298="Anden offentlig støtte overstiger GUDP max tilskudsbeløb",0,B311*H300)),0)</f>
        <v/>
      </c>
      <c r="T311" s="34">
        <f t="shared" si="118"/>
        <v>0</v>
      </c>
      <c r="AF311" s="25"/>
      <c r="AG311" s="25"/>
      <c r="AH311" s="25"/>
    </row>
    <row r="312" spans="1:34" x14ac:dyDescent="0.25">
      <c r="A312" s="8" t="s">
        <v>56</v>
      </c>
      <c r="B312" s="77"/>
      <c r="C312" s="78">
        <f>IFERROR(IF(H298="",IF(E312="",B312*F298,E312),IF(E312="",B312*H298,E312)),0)</f>
        <v>0</v>
      </c>
      <c r="D312" s="78">
        <f>IFERROR(B312-C312,0)</f>
        <v>0</v>
      </c>
      <c r="E312" s="79"/>
      <c r="F312" s="79"/>
      <c r="G312" s="17"/>
      <c r="H312"/>
      <c r="I312">
        <f t="shared" si="114"/>
        <v>0</v>
      </c>
      <c r="J312" s="52"/>
      <c r="K312" s="10"/>
      <c r="L312" s="10"/>
      <c r="M312" s="10"/>
      <c r="N312" s="10"/>
      <c r="O312" s="46" t="str">
        <f t="shared" si="115"/>
        <v>Biddrag til fælles udgifter</v>
      </c>
      <c r="P312" s="47" t="str">
        <f t="shared" si="116"/>
        <v/>
      </c>
      <c r="Q312" s="43"/>
      <c r="R312" s="34">
        <f t="shared" si="117"/>
        <v>0</v>
      </c>
      <c r="S312" s="34" t="str">
        <f>IFERROR(IF(NOT(ISNUMBER(H300)),"",IF(H298="Anden offentlig støtte overstiger GUDP max tilskudsbeløb",0,B312*H300)),0)</f>
        <v/>
      </c>
      <c r="T312" s="34">
        <f t="shared" si="118"/>
        <v>0</v>
      </c>
      <c r="AF312" s="25"/>
      <c r="AG312" s="25"/>
      <c r="AH312" s="25"/>
    </row>
    <row r="313" spans="1:34" ht="15.75" thickBot="1" x14ac:dyDescent="0.3">
      <c r="A313" s="37" t="s">
        <v>27</v>
      </c>
      <c r="B313" s="81">
        <f>SUM(B304:B310)+B312</f>
        <v>0</v>
      </c>
      <c r="C313" s="82">
        <f>SUM(C304:C310)+C312</f>
        <v>0</v>
      </c>
      <c r="D313" s="82">
        <f>IF(SUM(D304:D310)+D312-SUM(D314:F314)&lt;=0,0,SUM(D304:D310)+D312-SUM(D314:F314))</f>
        <v>0</v>
      </c>
      <c r="E313" s="82">
        <f>SUM(E311,E312)</f>
        <v>0</v>
      </c>
      <c r="F313" s="82">
        <f>SUM(F311,F312)</f>
        <v>0</v>
      </c>
      <c r="G313" s="13">
        <f>SUM(G304:G310)+G312</f>
        <v>0</v>
      </c>
      <c r="H313"/>
      <c r="I313">
        <f t="shared" si="114"/>
        <v>0</v>
      </c>
      <c r="J313" s="52"/>
      <c r="K313" s="10"/>
      <c r="L313" s="10"/>
      <c r="M313" s="10"/>
      <c r="N313" s="10"/>
      <c r="O313" s="46" t="str">
        <f t="shared" si="115"/>
        <v>I alt</v>
      </c>
      <c r="P313" s="47" t="str">
        <f t="shared" si="116"/>
        <v/>
      </c>
      <c r="R313" s="34">
        <f t="shared" si="117"/>
        <v>0</v>
      </c>
      <c r="S313" s="34" t="str">
        <f>IFERROR(IF(NOT(ISNUMBER(H300)),"",IF(H298="Anden offentlig støtte overstiger GUDP max tilskudsbeløb",0,B313*H300)),0)</f>
        <v/>
      </c>
      <c r="T313" s="34">
        <f t="shared" si="118"/>
        <v>0</v>
      </c>
      <c r="AF313" s="25"/>
      <c r="AG313" s="25"/>
      <c r="AH313" s="25"/>
    </row>
    <row r="314" spans="1:34" ht="15.75" thickBot="1" x14ac:dyDescent="0.3">
      <c r="A314" s="38" t="s">
        <v>28</v>
      </c>
      <c r="B314" s="83">
        <f>IF(ISBLANK(F314),"",B313)</f>
        <v>0</v>
      </c>
      <c r="C314" s="84">
        <f>IF(ISBLANK(F314),"",C313)</f>
        <v>0</v>
      </c>
      <c r="D314" s="85"/>
      <c r="E314" s="84"/>
      <c r="F314" s="84">
        <f>F313</f>
        <v>0</v>
      </c>
      <c r="G314" s="39">
        <f>IF(ISBLANK(F314),"",G313)</f>
        <v>0</v>
      </c>
      <c r="H314"/>
      <c r="J314" s="53"/>
      <c r="K314" s="11"/>
      <c r="L314" s="11"/>
      <c r="M314" s="11"/>
      <c r="N314" s="11"/>
      <c r="O314" s="48" t="str">
        <f t="shared" si="115"/>
        <v>Finansiering i alt</v>
      </c>
      <c r="P314" s="49" t="str">
        <f t="shared" si="116"/>
        <v/>
      </c>
      <c r="R314" s="34">
        <f t="shared" si="117"/>
        <v>0</v>
      </c>
      <c r="S314" s="34" t="str">
        <f>IFERROR(IF(NOT(ISNUMBER(H300)),"",IF(H298="Anden offentlig støtte overstiger GUDP max tilskudsbeløb",0,B314*H300)),0)</f>
        <v/>
      </c>
      <c r="T314" s="34">
        <f t="shared" si="118"/>
        <v>0</v>
      </c>
      <c r="AF314" s="25"/>
      <c r="AG314" s="25"/>
      <c r="AH314" s="25"/>
    </row>
    <row r="315" spans="1:34" x14ac:dyDescent="0.25">
      <c r="B315" s="35">
        <f>IF(NOT(ISNUMBER(B314)),B313,IF(B314=B313,B313,B314))</f>
        <v>0</v>
      </c>
      <c r="C315" s="35">
        <f>IF(NOT(ISNUMBER(C314)),C313,IF(C314=C313,C313,C314))</f>
        <v>0</v>
      </c>
      <c r="D315" s="35">
        <f>IF(NOT(ISNUMBER(D314)),D313,IF(D314=D313,D313,D314))</f>
        <v>0</v>
      </c>
      <c r="E315" s="35"/>
      <c r="F315" s="35">
        <f>IF(NOT(ISNUMBER(F314)),F313,IF(F314=F313,F313,F314))</f>
        <v>0</v>
      </c>
      <c r="AF315" s="25"/>
      <c r="AG315" s="25"/>
      <c r="AH315" s="25"/>
    </row>
    <row r="316" spans="1:34" ht="15.75" x14ac:dyDescent="0.25">
      <c r="A316" s="2" t="s">
        <v>29</v>
      </c>
      <c r="B316" s="60"/>
      <c r="C316" s="14" t="s">
        <v>49</v>
      </c>
      <c r="E316" s="1" t="s">
        <v>31</v>
      </c>
      <c r="F316" s="150"/>
      <c r="G316" s="150"/>
      <c r="O316" s="57"/>
      <c r="P316" s="57"/>
      <c r="Q316" s="57"/>
      <c r="R316" s="58"/>
      <c r="S316" s="58"/>
      <c r="T316" s="58"/>
      <c r="U316" s="66"/>
      <c r="V316" s="66"/>
      <c r="W316" s="66"/>
      <c r="X316" s="58"/>
    </row>
    <row r="317" spans="1:34" ht="15.75" x14ac:dyDescent="0.25">
      <c r="A317" s="2"/>
      <c r="B317" s="60"/>
      <c r="C317" s="14"/>
      <c r="E317" s="1" t="s">
        <v>58</v>
      </c>
      <c r="F317" s="95" t="str">
        <f>IF(ISBLANK($F$17),"",$F$17)</f>
        <v/>
      </c>
      <c r="G317" s="59"/>
      <c r="O317" s="57"/>
      <c r="P317" s="57"/>
      <c r="Q317" s="57"/>
      <c r="R317" s="58"/>
      <c r="S317" s="58"/>
      <c r="T317" s="58"/>
      <c r="U317" s="68"/>
      <c r="V317" s="58"/>
      <c r="W317" s="58"/>
      <c r="X317" s="58"/>
    </row>
    <row r="318" spans="1:34" ht="30" x14ac:dyDescent="0.25">
      <c r="A318" s="1" t="s">
        <v>5</v>
      </c>
      <c r="B318" s="73"/>
      <c r="C318" s="18"/>
      <c r="E318" s="26" t="s">
        <v>121</v>
      </c>
      <c r="F318" s="42"/>
      <c r="G318" s="27" t="s">
        <v>120</v>
      </c>
      <c r="H318" s="28" t="str">
        <f>IFERROR(IF(H320&lt;0,"Anden offentlig støtte overstiger GUDP max tilskudsbeløb",IF(H320=F320,"",H320)),"")</f>
        <v/>
      </c>
      <c r="I318">
        <f>IF(F316="",0,IF(LEFT(F316,9)="Offentlig",B331*0.44,B324*0.3))</f>
        <v>0</v>
      </c>
      <c r="O318" s="24"/>
      <c r="P318" s="24"/>
      <c r="R318" s="25"/>
      <c r="S318" s="25"/>
      <c r="T318" s="25"/>
      <c r="U318" s="69"/>
    </row>
    <row r="319" spans="1:34" ht="30" x14ac:dyDescent="0.25">
      <c r="A319" s="1"/>
      <c r="B319" s="18"/>
      <c r="C319" s="18"/>
      <c r="E319" s="26" t="s">
        <v>122</v>
      </c>
      <c r="F319" s="87">
        <f>IFERROR(F318*B333,"")</f>
        <v>0</v>
      </c>
      <c r="G319" s="27" t="s">
        <v>123</v>
      </c>
      <c r="H319" s="88" t="str">
        <f>IFERROR(B333*H318,"")</f>
        <v/>
      </c>
      <c r="R319" s="34"/>
      <c r="S319" s="34"/>
      <c r="T319" s="34"/>
      <c r="AF319" s="25"/>
      <c r="AG319" s="25"/>
      <c r="AH319" s="25"/>
    </row>
    <row r="320" spans="1:34" x14ac:dyDescent="0.25">
      <c r="A320" s="1" t="s">
        <v>32</v>
      </c>
      <c r="B320" s="29" t="str">
        <f>IF(F316="","",IF(F316="Offentlig forsknings- og vidensformidlingsorganisation",0.44,IF(F316="Privat forsknings- og vidensformidlingsorganisation",0.44,0.3)))</f>
        <v/>
      </c>
      <c r="C320" s="1"/>
      <c r="D320" s="30"/>
      <c r="E320" s="30"/>
      <c r="F320" s="31">
        <f>F318</f>
        <v>0</v>
      </c>
      <c r="G320" s="32"/>
      <c r="H320" s="33" t="str">
        <f>IFERROR(IF(B333*(1-F320)-D334-F334&lt;0,F320-((B333*F320+F334+D334)-B333)/B333,""),"")</f>
        <v/>
      </c>
      <c r="R320" s="34"/>
      <c r="S320" s="34"/>
      <c r="T320" s="34"/>
      <c r="AF320" s="25"/>
      <c r="AG320" s="25"/>
      <c r="AH320" s="25"/>
    </row>
    <row r="321" spans="1:34" x14ac:dyDescent="0.25">
      <c r="A321" s="1" t="s">
        <v>33</v>
      </c>
      <c r="B321" s="86" t="str">
        <f>IF(F316="","",IF(OR(LEFT(F316,9)="Offentlig",LEFT(F316,6)="Privat"),SUM(B324:B326,B330)*0.44-B332,SUM(B324:B325)*0.3-B332))</f>
        <v/>
      </c>
      <c r="C321" s="1"/>
      <c r="D321" s="30"/>
      <c r="E321" s="30"/>
      <c r="F321" s="54"/>
      <c r="G321" s="55"/>
      <c r="H321" s="56"/>
      <c r="J321" s="41"/>
      <c r="R321" s="34"/>
      <c r="S321" s="34"/>
      <c r="T321" s="34"/>
      <c r="AF321" s="25"/>
      <c r="AG321" s="25"/>
      <c r="AH321" s="25"/>
    </row>
    <row r="322" spans="1:34" ht="15.75" thickBot="1" x14ac:dyDescent="0.3">
      <c r="D322" s="35"/>
      <c r="E322" s="35"/>
      <c r="F322" s="35"/>
      <c r="G322" s="35"/>
      <c r="H322" s="35"/>
      <c r="R322" s="34" t="s">
        <v>34</v>
      </c>
      <c r="S322" s="34" t="s">
        <v>35</v>
      </c>
      <c r="T322" s="34" t="s">
        <v>36</v>
      </c>
      <c r="AF322" s="25"/>
      <c r="AG322" s="25"/>
      <c r="AH322" s="25"/>
    </row>
    <row r="323" spans="1:34" ht="15.75" thickBot="1" x14ac:dyDescent="0.3">
      <c r="A323" s="3" t="str">
        <f>IF(B333&gt;0,"Ja","")</f>
        <v/>
      </c>
      <c r="B323" s="4" t="s">
        <v>19</v>
      </c>
      <c r="C323" s="5" t="s">
        <v>119</v>
      </c>
      <c r="D323" s="5" t="s">
        <v>20</v>
      </c>
      <c r="E323" s="5" t="s">
        <v>118</v>
      </c>
      <c r="F323" s="5" t="s">
        <v>21</v>
      </c>
      <c r="G323" s="6" t="s">
        <v>0</v>
      </c>
      <c r="H323"/>
      <c r="J323" s="3" t="s">
        <v>37</v>
      </c>
      <c r="L323" s="10"/>
      <c r="M323" s="10"/>
      <c r="N323" s="10"/>
      <c r="O323" s="10"/>
      <c r="P323" s="50" t="s">
        <v>57</v>
      </c>
      <c r="Q323" s="43"/>
      <c r="R323" s="34"/>
      <c r="S323" s="34"/>
      <c r="T323" s="34"/>
      <c r="AF323" s="25"/>
      <c r="AG323" s="25"/>
      <c r="AH323" s="25"/>
    </row>
    <row r="324" spans="1:34" ht="15.75" thickBot="1" x14ac:dyDescent="0.3">
      <c r="A324" s="7" t="s">
        <v>61</v>
      </c>
      <c r="B324" s="77"/>
      <c r="C324" s="78">
        <f>IFERROR(IF(H318="",IF(E324="",B324*F318,E324),IF(E324="",B324*H318,E324)),0)</f>
        <v>0</v>
      </c>
      <c r="D324" s="78">
        <f t="shared" ref="D324:D330" si="121">IFERROR(B324-C324,0)</f>
        <v>0</v>
      </c>
      <c r="E324" s="79"/>
      <c r="F324" s="79"/>
      <c r="G324" s="17"/>
      <c r="H324"/>
      <c r="I324">
        <f>IF($F$53&lt;&gt;"Offentlig forsknings- og vidensformidlingsorganisation",0,IF(B324="",0,B324))</f>
        <v>0</v>
      </c>
      <c r="J324" s="51"/>
      <c r="K324" s="9"/>
      <c r="L324" s="9"/>
      <c r="M324" s="9"/>
      <c r="N324" s="9"/>
      <c r="O324" s="44" t="str">
        <f>A324</f>
        <v>VIP</v>
      </c>
      <c r="P324" s="45" t="str">
        <f>IFERROR(C324/B324,"")</f>
        <v/>
      </c>
      <c r="Q324" s="43"/>
      <c r="R324" s="34">
        <f>IF(B324=0,0,B324*$F$18)</f>
        <v>0</v>
      </c>
      <c r="S324" s="34" t="str">
        <f>IFERROR(IF(NOT(ISNUMBER(H320)),"",IF(H318="Anden offentlig støtte overstiger GUDP max tilskudsbeløb",0,B324*H320)),0)</f>
        <v/>
      </c>
      <c r="T324" s="34">
        <f>IF(NOT(ISNUMBER(S324)),R324,IFERROR(IF(S324=0,0,S324),0))</f>
        <v>0</v>
      </c>
      <c r="AF324" s="25"/>
      <c r="AG324" s="25"/>
      <c r="AH324" s="25"/>
    </row>
    <row r="325" spans="1:34" x14ac:dyDescent="0.25">
      <c r="A325" s="70" t="s">
        <v>62</v>
      </c>
      <c r="B325" s="77"/>
      <c r="C325" s="78">
        <f>IFERROR(IF(H318="",IF(E325="",B325*F318,E325),IF(E325="",B325*H318,E325)),0)</f>
        <v>0</v>
      </c>
      <c r="D325" s="78">
        <f t="shared" si="121"/>
        <v>0</v>
      </c>
      <c r="E325" s="79"/>
      <c r="F325" s="79"/>
      <c r="G325" s="17"/>
      <c r="H325"/>
      <c r="J325" s="52"/>
      <c r="K325" s="10"/>
      <c r="L325" s="10"/>
      <c r="M325" s="10"/>
      <c r="N325" s="10"/>
      <c r="O325" s="44" t="str">
        <f>A325</f>
        <v>TAP</v>
      </c>
      <c r="P325" s="71" t="str">
        <f>IFERROR(C325/B325,"")</f>
        <v/>
      </c>
      <c r="Q325" s="43"/>
      <c r="R325" s="34"/>
      <c r="S325" s="34"/>
      <c r="T325" s="34"/>
      <c r="AF325" s="25"/>
      <c r="AG325" s="25"/>
      <c r="AH325" s="25"/>
    </row>
    <row r="326" spans="1:34" x14ac:dyDescent="0.25">
      <c r="A326" s="8" t="s">
        <v>23</v>
      </c>
      <c r="B326" s="77"/>
      <c r="C326" s="78">
        <f>IFERROR(IF(H318="",IF(E326="",B326*F318,E326),IF(E326="",B326*H318,E326)),0)</f>
        <v>0</v>
      </c>
      <c r="D326" s="78">
        <f t="shared" si="121"/>
        <v>0</v>
      </c>
      <c r="E326" s="79"/>
      <c r="F326" s="79"/>
      <c r="G326" s="17"/>
      <c r="H326"/>
      <c r="I326">
        <f t="shared" ref="I326:I333" si="122">IF($F$53&lt;&gt;"Offentlig forsknings- og vidensformidlingsorganisation",0,IF(B326="",0,B326))</f>
        <v>0</v>
      </c>
      <c r="J326" s="52"/>
      <c r="K326" s="10"/>
      <c r="L326" s="10"/>
      <c r="M326" s="10"/>
      <c r="N326" s="10"/>
      <c r="O326" s="46" t="str">
        <f t="shared" ref="O326:O334" si="123">A326</f>
        <v>Øvrige omkostninger</v>
      </c>
      <c r="P326" s="47" t="str">
        <f t="shared" ref="P326:P334" si="124">IFERROR(C326/B326,"")</f>
        <v/>
      </c>
      <c r="Q326" s="43"/>
      <c r="R326" s="34">
        <f t="shared" ref="R326:R334" si="125">IF(B326=0,0,B326*$F$18)</f>
        <v>0</v>
      </c>
      <c r="S326" s="34" t="str">
        <f>IFERROR(IF(NOT(ISNUMBER(H320)),"",IF(H318="Anden offentlig støtte overstiger GUDP max tilskudsbeløb",0,B326*H320)),0)</f>
        <v/>
      </c>
      <c r="T326" s="34">
        <f t="shared" ref="T326:T334" si="126">IF(NOT(ISNUMBER(S326)),R326,IFERROR(IF(S326=0,0,S326),0))</f>
        <v>0</v>
      </c>
      <c r="AF326" s="25"/>
      <c r="AG326" s="25"/>
      <c r="AH326" s="25"/>
    </row>
    <row r="327" spans="1:34" x14ac:dyDescent="0.25">
      <c r="A327" s="8" t="s">
        <v>24</v>
      </c>
      <c r="B327" s="77"/>
      <c r="C327" s="78">
        <f>IFERROR(IF(H318="",IF(E327="",B327*F318,E327),IF(E327="",B327*H318,E327)),0)</f>
        <v>0</v>
      </c>
      <c r="D327" s="78">
        <f t="shared" si="121"/>
        <v>0</v>
      </c>
      <c r="E327" s="79"/>
      <c r="F327" s="79"/>
      <c r="G327" s="17"/>
      <c r="H327"/>
      <c r="I327">
        <f t="shared" si="122"/>
        <v>0</v>
      </c>
      <c r="J327" s="52"/>
      <c r="K327" s="10"/>
      <c r="L327" s="10"/>
      <c r="M327" s="10"/>
      <c r="N327" s="10"/>
      <c r="O327" s="46" t="str">
        <f t="shared" si="123"/>
        <v>Apparatur/udstyr</v>
      </c>
      <c r="P327" s="47" t="str">
        <f t="shared" si="124"/>
        <v/>
      </c>
      <c r="Q327" s="43"/>
      <c r="R327" s="34">
        <f t="shared" si="125"/>
        <v>0</v>
      </c>
      <c r="S327" s="34" t="str">
        <f>IFERROR(IF(NOT(ISNUMBER(H320)),"",IF(H318="Anden offentlig støtte overstiger GUDP max tilskudsbeløb",0,B327*H320)),0)</f>
        <v/>
      </c>
      <c r="T327" s="34">
        <f t="shared" si="126"/>
        <v>0</v>
      </c>
      <c r="AF327" s="25"/>
      <c r="AG327" s="25"/>
      <c r="AH327" s="25"/>
    </row>
    <row r="328" spans="1:34" x14ac:dyDescent="0.25">
      <c r="A328" s="8" t="s">
        <v>25</v>
      </c>
      <c r="B328" s="77"/>
      <c r="C328" s="78">
        <f>IFERROR(IF(H318="",IF(E328="",B328*F318,E328),IF(E328="",B328*H318,E328)),0)</f>
        <v>0</v>
      </c>
      <c r="D328" s="78">
        <f t="shared" si="121"/>
        <v>0</v>
      </c>
      <c r="E328" s="79"/>
      <c r="F328" s="79"/>
      <c r="G328" s="17"/>
      <c r="H328"/>
      <c r="I328">
        <f t="shared" si="122"/>
        <v>0</v>
      </c>
      <c r="J328" s="52"/>
      <c r="K328" s="10"/>
      <c r="L328" s="10"/>
      <c r="M328" s="10"/>
      <c r="N328" s="10"/>
      <c r="O328" s="46" t="str">
        <f t="shared" si="123"/>
        <v>Scrap-værdi</v>
      </c>
      <c r="P328" s="47" t="str">
        <f t="shared" si="124"/>
        <v/>
      </c>
      <c r="Q328" s="43"/>
      <c r="R328" s="34">
        <f t="shared" si="125"/>
        <v>0</v>
      </c>
      <c r="S328" s="34" t="str">
        <f>IFERROR(IF(NOT(ISNUMBER(H320)),"",IF(H318="Anden offentlig støtte overstiger GUDP max tilskudsbeløb",0,B328*H320)),0)</f>
        <v/>
      </c>
      <c r="T328" s="34">
        <f t="shared" si="126"/>
        <v>0</v>
      </c>
      <c r="AF328" s="25"/>
      <c r="AG328" s="25"/>
      <c r="AH328" s="25"/>
    </row>
    <row r="329" spans="1:34" x14ac:dyDescent="0.25">
      <c r="A329" s="8" t="s">
        <v>26</v>
      </c>
      <c r="B329" s="77"/>
      <c r="C329" s="78">
        <f>IFERROR(IF(H318="",IF(E329="",B329*F318,E329),IF(E329="",B329*H318,E329)),0)</f>
        <v>0</v>
      </c>
      <c r="D329" s="78">
        <f t="shared" si="121"/>
        <v>0</v>
      </c>
      <c r="E329" s="79"/>
      <c r="F329" s="79"/>
      <c r="G329" s="17"/>
      <c r="H329"/>
      <c r="I329">
        <f t="shared" si="122"/>
        <v>0</v>
      </c>
      <c r="J329" s="52"/>
      <c r="K329" s="10"/>
      <c r="L329" s="10"/>
      <c r="M329" s="10"/>
      <c r="N329" s="10"/>
      <c r="O329" s="46" t="str">
        <f t="shared" si="123"/>
        <v>Evt. indtægter</v>
      </c>
      <c r="P329" s="47" t="str">
        <f t="shared" si="124"/>
        <v/>
      </c>
      <c r="Q329" s="43"/>
      <c r="R329" s="34">
        <f t="shared" si="125"/>
        <v>0</v>
      </c>
      <c r="S329" s="34" t="str">
        <f>IFERROR(IF(NOT(ISNUMBER(H320)),"",IF(H318="Anden offentlig støtte overstiger GUDP max tilskudsbeløb",0,B329*H320)),0)</f>
        <v/>
      </c>
      <c r="T329" s="34">
        <f t="shared" si="126"/>
        <v>0</v>
      </c>
      <c r="AF329" s="25"/>
      <c r="AG329" s="25"/>
      <c r="AH329" s="25"/>
    </row>
    <row r="330" spans="1:34" x14ac:dyDescent="0.25">
      <c r="A330" s="8" t="s">
        <v>54</v>
      </c>
      <c r="B330" s="77"/>
      <c r="C330" s="78">
        <f>IFERROR(IF(H318="",IF(E330="",B330*F318,E330),IF(E330="",B330*H318,E330)),0)</f>
        <v>0</v>
      </c>
      <c r="D330" s="78">
        <f t="shared" si="121"/>
        <v>0</v>
      </c>
      <c r="E330" s="79"/>
      <c r="F330" s="79"/>
      <c r="G330" s="17"/>
      <c r="H330"/>
      <c r="I330">
        <f t="shared" si="122"/>
        <v>0</v>
      </c>
      <c r="J330" s="52"/>
      <c r="K330" s="10"/>
      <c r="L330" s="10"/>
      <c r="M330" s="10"/>
      <c r="N330" s="10"/>
      <c r="O330" s="46" t="str">
        <f t="shared" si="123"/>
        <v>Andet</v>
      </c>
      <c r="P330" s="47" t="str">
        <f t="shared" si="124"/>
        <v/>
      </c>
      <c r="Q330" s="43"/>
      <c r="R330" s="34">
        <f t="shared" si="125"/>
        <v>0</v>
      </c>
      <c r="S330" s="34" t="str">
        <f>IFERROR(IF(NOT(ISNUMBER(H320)),"",IF(H318="Anden offentlig støtte overstiger GUDP max tilskudsbeløb",0,B330*H320)),0)</f>
        <v/>
      </c>
      <c r="T330" s="34">
        <f t="shared" si="126"/>
        <v>0</v>
      </c>
      <c r="AF330" s="25"/>
      <c r="AG330" s="25"/>
      <c r="AH330" s="25"/>
    </row>
    <row r="331" spans="1:34" ht="15.75" thickBot="1" x14ac:dyDescent="0.3">
      <c r="A331" s="36" t="s">
        <v>55</v>
      </c>
      <c r="B331" s="80">
        <f t="shared" ref="B331" si="127">SUM(B324:B330)</f>
        <v>0</v>
      </c>
      <c r="C331" s="78">
        <f>SUM(C324:C330)</f>
        <v>0</v>
      </c>
      <c r="D331" s="78">
        <f t="shared" ref="D331:G331" si="128">SUM(D324:D330)</f>
        <v>0</v>
      </c>
      <c r="E331" s="78">
        <f t="shared" si="128"/>
        <v>0</v>
      </c>
      <c r="F331" s="78">
        <f t="shared" si="128"/>
        <v>0</v>
      </c>
      <c r="G331" s="12">
        <f t="shared" si="128"/>
        <v>0</v>
      </c>
      <c r="H331"/>
      <c r="I331">
        <f t="shared" si="122"/>
        <v>0</v>
      </c>
      <c r="J331" s="52"/>
      <c r="K331" s="10"/>
      <c r="L331" s="11"/>
      <c r="M331" s="11"/>
      <c r="N331" s="11"/>
      <c r="O331" s="46" t="str">
        <f t="shared" si="123"/>
        <v>I alt uden biddrag til fælles udgifter</v>
      </c>
      <c r="P331" s="47" t="str">
        <f t="shared" si="124"/>
        <v/>
      </c>
      <c r="Q331" s="43"/>
      <c r="R331" s="34">
        <f t="shared" si="125"/>
        <v>0</v>
      </c>
      <c r="S331" s="34" t="str">
        <f>IFERROR(IF(NOT(ISNUMBER(H320)),"",IF(H318="Anden offentlig støtte overstiger GUDP max tilskudsbeløb",0,B331*H320)),0)</f>
        <v/>
      </c>
      <c r="T331" s="34">
        <f t="shared" si="126"/>
        <v>0</v>
      </c>
      <c r="AF331" s="25"/>
      <c r="AG331" s="25"/>
      <c r="AH331" s="25"/>
    </row>
    <row r="332" spans="1:34" x14ac:dyDescent="0.25">
      <c r="A332" s="8" t="s">
        <v>56</v>
      </c>
      <c r="B332" s="77"/>
      <c r="C332" s="78">
        <f>IFERROR(IF(H318="",IF(E332="",B332*F318,E332),IF(E332="",B332*H318,E332)),0)</f>
        <v>0</v>
      </c>
      <c r="D332" s="78">
        <f>IFERROR(B332-C332,0)</f>
        <v>0</v>
      </c>
      <c r="E332" s="79"/>
      <c r="F332" s="79"/>
      <c r="G332" s="17"/>
      <c r="H332"/>
      <c r="I332">
        <f t="shared" si="122"/>
        <v>0</v>
      </c>
      <c r="J332" s="52"/>
      <c r="K332" s="10"/>
      <c r="L332" s="10"/>
      <c r="M332" s="10"/>
      <c r="N332" s="10"/>
      <c r="O332" s="46" t="str">
        <f t="shared" si="123"/>
        <v>Biddrag til fælles udgifter</v>
      </c>
      <c r="P332" s="47" t="str">
        <f t="shared" si="124"/>
        <v/>
      </c>
      <c r="Q332" s="43"/>
      <c r="R332" s="34">
        <f t="shared" si="125"/>
        <v>0</v>
      </c>
      <c r="S332" s="34" t="str">
        <f>IFERROR(IF(NOT(ISNUMBER(H320)),"",IF(H318="Anden offentlig støtte overstiger GUDP max tilskudsbeløb",0,B332*H320)),0)</f>
        <v/>
      </c>
      <c r="T332" s="34">
        <f t="shared" si="126"/>
        <v>0</v>
      </c>
      <c r="AF332" s="25"/>
      <c r="AG332" s="25"/>
      <c r="AH332" s="25"/>
    </row>
    <row r="333" spans="1:34" ht="15.75" thickBot="1" x14ac:dyDescent="0.3">
      <c r="A333" s="37" t="s">
        <v>27</v>
      </c>
      <c r="B333" s="81">
        <f>SUM(B324:B330)+B332</f>
        <v>0</v>
      </c>
      <c r="C333" s="82">
        <f>SUM(C324:C330)+C332</f>
        <v>0</v>
      </c>
      <c r="D333" s="82">
        <f>IF(SUM(D324:D330)+D332-SUM(D334:F334)&lt;=0,0,SUM(D324:D330)+D332-SUM(D334:F334))</f>
        <v>0</v>
      </c>
      <c r="E333" s="82">
        <f>SUM(E331,E332)</f>
        <v>0</v>
      </c>
      <c r="F333" s="82">
        <f>SUM(F331,F332)</f>
        <v>0</v>
      </c>
      <c r="G333" s="13">
        <f>SUM(G324:G330)+G332</f>
        <v>0</v>
      </c>
      <c r="H333"/>
      <c r="I333">
        <f t="shared" si="122"/>
        <v>0</v>
      </c>
      <c r="J333" s="52"/>
      <c r="K333" s="10"/>
      <c r="L333" s="10"/>
      <c r="M333" s="10"/>
      <c r="N333" s="10"/>
      <c r="O333" s="46" t="str">
        <f t="shared" si="123"/>
        <v>I alt</v>
      </c>
      <c r="P333" s="47" t="str">
        <f t="shared" si="124"/>
        <v/>
      </c>
      <c r="R333" s="34">
        <f t="shared" si="125"/>
        <v>0</v>
      </c>
      <c r="S333" s="34" t="str">
        <f>IFERROR(IF(NOT(ISNUMBER(H320)),"",IF(H318="Anden offentlig støtte overstiger GUDP max tilskudsbeløb",0,B333*H320)),0)</f>
        <v/>
      </c>
      <c r="T333" s="34">
        <f t="shared" si="126"/>
        <v>0</v>
      </c>
      <c r="AF333" s="25"/>
      <c r="AG333" s="25"/>
      <c r="AH333" s="25"/>
    </row>
    <row r="334" spans="1:34" ht="15.75" thickBot="1" x14ac:dyDescent="0.3">
      <c r="A334" s="38" t="s">
        <v>28</v>
      </c>
      <c r="B334" s="83">
        <f>IF(ISBLANK(F334),"",B333)</f>
        <v>0</v>
      </c>
      <c r="C334" s="84">
        <f>IF(ISBLANK(F334),"",C333)</f>
        <v>0</v>
      </c>
      <c r="D334" s="85"/>
      <c r="E334" s="84"/>
      <c r="F334" s="84">
        <f>F333</f>
        <v>0</v>
      </c>
      <c r="G334" s="39">
        <f>IF(ISBLANK(F334),"",G333)</f>
        <v>0</v>
      </c>
      <c r="H334"/>
      <c r="J334" s="53"/>
      <c r="K334" s="11"/>
      <c r="L334" s="11"/>
      <c r="M334" s="11"/>
      <c r="N334" s="11"/>
      <c r="O334" s="48" t="str">
        <f t="shared" si="123"/>
        <v>Finansiering i alt</v>
      </c>
      <c r="P334" s="49" t="str">
        <f t="shared" si="124"/>
        <v/>
      </c>
      <c r="R334" s="34">
        <f t="shared" si="125"/>
        <v>0</v>
      </c>
      <c r="S334" s="34" t="str">
        <f>IFERROR(IF(NOT(ISNUMBER(H320)),"",IF(H318="Anden offentlig støtte overstiger GUDP max tilskudsbeløb",0,B334*H320)),0)</f>
        <v/>
      </c>
      <c r="T334" s="34">
        <f t="shared" si="126"/>
        <v>0</v>
      </c>
      <c r="AF334" s="25"/>
      <c r="AG334" s="25"/>
      <c r="AH334" s="25"/>
    </row>
    <row r="335" spans="1:34" x14ac:dyDescent="0.25">
      <c r="B335" s="35">
        <f>IF(NOT(ISNUMBER(B334)),B333,IF(B334=B333,B333,B334))</f>
        <v>0</v>
      </c>
      <c r="C335" s="35">
        <f>IF(NOT(ISNUMBER(C334)),C333,IF(C334=C333,C333,C334))</f>
        <v>0</v>
      </c>
      <c r="D335" s="35">
        <f>IF(NOT(ISNUMBER(D334)),D333,IF(D334=D333,D333,D334))</f>
        <v>0</v>
      </c>
      <c r="E335" s="35"/>
      <c r="F335" s="35">
        <f>IF(NOT(ISNUMBER(F334)),F333,IF(F334=F333,F333,F334))</f>
        <v>0</v>
      </c>
      <c r="AF335" s="25"/>
      <c r="AG335" s="25"/>
      <c r="AH335" s="25"/>
    </row>
    <row r="336" spans="1:34" ht="15.75" x14ac:dyDescent="0.25">
      <c r="A336" s="2" t="s">
        <v>29</v>
      </c>
      <c r="B336" s="60"/>
      <c r="C336" s="14" t="s">
        <v>50</v>
      </c>
      <c r="E336" s="1" t="s">
        <v>31</v>
      </c>
      <c r="F336" s="150"/>
      <c r="G336" s="150"/>
      <c r="O336" s="57"/>
      <c r="P336" s="57"/>
      <c r="Q336" s="57"/>
      <c r="R336" s="58"/>
      <c r="S336" s="58"/>
      <c r="T336" s="58"/>
      <c r="U336" s="66"/>
      <c r="V336" s="66"/>
      <c r="W336" s="66"/>
      <c r="X336" s="58"/>
    </row>
    <row r="337" spans="1:34" ht="15.75" x14ac:dyDescent="0.25">
      <c r="A337" s="2"/>
      <c r="B337" s="60"/>
      <c r="C337" s="14"/>
      <c r="E337" s="1" t="s">
        <v>58</v>
      </c>
      <c r="F337" s="95" t="str">
        <f>IF(ISBLANK($F$17),"",$F$17)</f>
        <v/>
      </c>
      <c r="G337" s="59"/>
      <c r="O337" s="57"/>
      <c r="P337" s="57"/>
      <c r="Q337" s="57"/>
      <c r="R337" s="58"/>
      <c r="S337" s="58"/>
      <c r="T337" s="58"/>
      <c r="U337" s="68"/>
      <c r="V337" s="58"/>
      <c r="W337" s="58"/>
      <c r="X337" s="58"/>
    </row>
    <row r="338" spans="1:34" ht="30" x14ac:dyDescent="0.25">
      <c r="A338" s="1" t="s">
        <v>5</v>
      </c>
      <c r="B338" s="73"/>
      <c r="C338" s="18"/>
      <c r="E338" s="26" t="s">
        <v>121</v>
      </c>
      <c r="F338" s="42"/>
      <c r="G338" s="27" t="s">
        <v>120</v>
      </c>
      <c r="H338" s="28" t="str">
        <f>IFERROR(IF(H340&lt;0,"Anden offentlig støtte overstiger GUDP max tilskudsbeløb",IF(H340=F340,"",H340)),"")</f>
        <v/>
      </c>
      <c r="I338">
        <f>IF(F336="",0,IF(LEFT(F336,9)="Offentlig",B351*0.44,B344*0.3))</f>
        <v>0</v>
      </c>
      <c r="O338" s="24"/>
      <c r="P338" s="24"/>
      <c r="R338" s="25"/>
      <c r="S338" s="25"/>
      <c r="T338" s="25"/>
      <c r="U338" s="69"/>
    </row>
    <row r="339" spans="1:34" ht="30" x14ac:dyDescent="0.25">
      <c r="A339" s="1"/>
      <c r="B339" s="18"/>
      <c r="C339" s="18"/>
      <c r="E339" s="26" t="s">
        <v>122</v>
      </c>
      <c r="F339" s="87">
        <f>IFERROR(F338*B353,"")</f>
        <v>0</v>
      </c>
      <c r="G339" s="27" t="s">
        <v>123</v>
      </c>
      <c r="H339" s="88" t="str">
        <f>IFERROR(B353*H338,"")</f>
        <v/>
      </c>
      <c r="R339" s="34"/>
      <c r="S339" s="34"/>
      <c r="T339" s="34"/>
      <c r="AF339" s="25"/>
      <c r="AG339" s="25"/>
      <c r="AH339" s="25"/>
    </row>
    <row r="340" spans="1:34" x14ac:dyDescent="0.25">
      <c r="A340" s="1" t="s">
        <v>32</v>
      </c>
      <c r="B340" s="29" t="str">
        <f>IF(F336="","",IF(F336="Offentlig forsknings- og vidensformidlingsorganisation",0.44,IF(F336="Privat forsknings- og vidensformidlingsorganisation",0.44,0.3)))</f>
        <v/>
      </c>
      <c r="C340" s="1"/>
      <c r="D340" s="30"/>
      <c r="E340" s="30"/>
      <c r="F340" s="31">
        <f>F338</f>
        <v>0</v>
      </c>
      <c r="G340" s="32"/>
      <c r="H340" s="33" t="str">
        <f>IFERROR(IF(B353*(1-F340)-D354-F354&lt;0,F340-((B353*F340+F354+D354)-B353)/B353,""),"")</f>
        <v/>
      </c>
      <c r="R340" s="34"/>
      <c r="S340" s="34"/>
      <c r="T340" s="34"/>
      <c r="AF340" s="25"/>
      <c r="AG340" s="25"/>
      <c r="AH340" s="25"/>
    </row>
    <row r="341" spans="1:34" x14ac:dyDescent="0.25">
      <c r="A341" s="1" t="s">
        <v>33</v>
      </c>
      <c r="B341" s="86" t="str">
        <f>IF(F336="","",IF(OR(LEFT(F336,9)="Offentlig",LEFT(F336,6)="Privat"),SUM(B344:B346,B350)*0.44-B352,SUM(B344:B345)*0.3-B352))</f>
        <v/>
      </c>
      <c r="C341" s="1"/>
      <c r="D341" s="30"/>
      <c r="E341" s="30"/>
      <c r="F341" s="54"/>
      <c r="G341" s="55"/>
      <c r="H341" s="56"/>
      <c r="J341" s="41"/>
      <c r="R341" s="34"/>
      <c r="S341" s="34"/>
      <c r="T341" s="34"/>
      <c r="AF341" s="25"/>
      <c r="AG341" s="25"/>
      <c r="AH341" s="25"/>
    </row>
    <row r="342" spans="1:34" ht="15.75" thickBot="1" x14ac:dyDescent="0.3">
      <c r="D342" s="35"/>
      <c r="E342" s="35"/>
      <c r="F342" s="35"/>
      <c r="G342" s="35"/>
      <c r="H342" s="35"/>
      <c r="R342" s="34" t="s">
        <v>34</v>
      </c>
      <c r="S342" s="34" t="s">
        <v>35</v>
      </c>
      <c r="T342" s="34" t="s">
        <v>36</v>
      </c>
      <c r="AF342" s="25"/>
      <c r="AG342" s="25"/>
      <c r="AH342" s="25"/>
    </row>
    <row r="343" spans="1:34" ht="15.75" thickBot="1" x14ac:dyDescent="0.3">
      <c r="A343" s="3" t="str">
        <f>IF(B353&gt;0,"Ja","")</f>
        <v/>
      </c>
      <c r="B343" s="4" t="s">
        <v>19</v>
      </c>
      <c r="C343" s="5" t="s">
        <v>119</v>
      </c>
      <c r="D343" s="5" t="s">
        <v>20</v>
      </c>
      <c r="E343" s="5" t="s">
        <v>118</v>
      </c>
      <c r="F343" s="5" t="s">
        <v>21</v>
      </c>
      <c r="G343" s="6" t="s">
        <v>0</v>
      </c>
      <c r="H343"/>
      <c r="J343" s="3" t="s">
        <v>37</v>
      </c>
      <c r="L343" s="10"/>
      <c r="M343" s="10"/>
      <c r="N343" s="10"/>
      <c r="O343" s="10"/>
      <c r="P343" s="50" t="s">
        <v>57</v>
      </c>
      <c r="Q343" s="43"/>
      <c r="R343" s="34"/>
      <c r="S343" s="34"/>
      <c r="T343" s="34"/>
      <c r="AF343" s="25"/>
      <c r="AG343" s="25"/>
      <c r="AH343" s="25"/>
    </row>
    <row r="344" spans="1:34" ht="15.75" thickBot="1" x14ac:dyDescent="0.3">
      <c r="A344" s="7" t="s">
        <v>61</v>
      </c>
      <c r="B344" s="77"/>
      <c r="C344" s="78">
        <f>IFERROR(IF(H338="",IF(E344="",B344*F338,E344),IF(E344="",B344*H338,E344)),0)</f>
        <v>0</v>
      </c>
      <c r="D344" s="78">
        <f t="shared" ref="D344:D350" si="129">IFERROR(B344-C344,0)</f>
        <v>0</v>
      </c>
      <c r="E344" s="79"/>
      <c r="F344" s="79"/>
      <c r="G344" s="17"/>
      <c r="H344"/>
      <c r="I344">
        <f>IF($F$53&lt;&gt;"Offentlig forsknings- og vidensformidlingsorganisation",0,IF(B344="",0,B344))</f>
        <v>0</v>
      </c>
      <c r="J344" s="51"/>
      <c r="K344" s="9"/>
      <c r="L344" s="9"/>
      <c r="M344" s="9"/>
      <c r="N344" s="9"/>
      <c r="O344" s="44" t="str">
        <f>A344</f>
        <v>VIP</v>
      </c>
      <c r="P344" s="45" t="str">
        <f>IFERROR(C344/B344,"")</f>
        <v/>
      </c>
      <c r="Q344" s="43"/>
      <c r="R344" s="34">
        <f>IF(B344=0,0,B344*$F$18)</f>
        <v>0</v>
      </c>
      <c r="S344" s="34" t="str">
        <f>IFERROR(IF(NOT(ISNUMBER(H340)),"",IF(H338="Anden offentlig støtte overstiger GUDP max tilskudsbeløb",0,B344*H340)),0)</f>
        <v/>
      </c>
      <c r="T344" s="34">
        <f>IF(NOT(ISNUMBER(S344)),R344,IFERROR(IF(S344=0,0,S344),0))</f>
        <v>0</v>
      </c>
      <c r="AF344" s="25"/>
      <c r="AG344" s="25"/>
      <c r="AH344" s="25"/>
    </row>
    <row r="345" spans="1:34" x14ac:dyDescent="0.25">
      <c r="A345" s="70" t="s">
        <v>62</v>
      </c>
      <c r="B345" s="77"/>
      <c r="C345" s="78">
        <f>IFERROR(IF(H338="",IF(E345="",B345*F338,E345),IF(E345="",B345*H338,E345)),0)</f>
        <v>0</v>
      </c>
      <c r="D345" s="78">
        <f t="shared" si="129"/>
        <v>0</v>
      </c>
      <c r="E345" s="79"/>
      <c r="F345" s="79"/>
      <c r="G345" s="17"/>
      <c r="H345"/>
      <c r="J345" s="52"/>
      <c r="K345" s="10"/>
      <c r="L345" s="10"/>
      <c r="M345" s="10"/>
      <c r="N345" s="10"/>
      <c r="O345" s="44" t="str">
        <f>A345</f>
        <v>TAP</v>
      </c>
      <c r="P345" s="71" t="str">
        <f>IFERROR(C345/B345,"")</f>
        <v/>
      </c>
      <c r="Q345" s="43"/>
      <c r="R345" s="34"/>
      <c r="S345" s="34"/>
      <c r="T345" s="34"/>
      <c r="AF345" s="25"/>
      <c r="AG345" s="25"/>
      <c r="AH345" s="25"/>
    </row>
    <row r="346" spans="1:34" x14ac:dyDescent="0.25">
      <c r="A346" s="8" t="s">
        <v>23</v>
      </c>
      <c r="B346" s="77"/>
      <c r="C346" s="78">
        <f>IFERROR(IF(H338="",IF(E346="",B346*F338,E346),IF(E346="",B346*H338,E346)),0)</f>
        <v>0</v>
      </c>
      <c r="D346" s="78">
        <f t="shared" si="129"/>
        <v>0</v>
      </c>
      <c r="E346" s="79"/>
      <c r="F346" s="79"/>
      <c r="G346" s="17"/>
      <c r="H346"/>
      <c r="I346">
        <f t="shared" ref="I346:I353" si="130">IF($F$53&lt;&gt;"Offentlig forsknings- og vidensformidlingsorganisation",0,IF(B346="",0,B346))</f>
        <v>0</v>
      </c>
      <c r="J346" s="52"/>
      <c r="K346" s="10"/>
      <c r="L346" s="10"/>
      <c r="M346" s="10"/>
      <c r="N346" s="10"/>
      <c r="O346" s="46" t="str">
        <f t="shared" ref="O346:O354" si="131">A346</f>
        <v>Øvrige omkostninger</v>
      </c>
      <c r="P346" s="47" t="str">
        <f t="shared" ref="P346:P354" si="132">IFERROR(C346/B346,"")</f>
        <v/>
      </c>
      <c r="Q346" s="43"/>
      <c r="R346" s="34">
        <f t="shared" ref="R346:R354" si="133">IF(B346=0,0,B346*$F$18)</f>
        <v>0</v>
      </c>
      <c r="S346" s="34" t="str">
        <f>IFERROR(IF(NOT(ISNUMBER(H340)),"",IF(H338="Anden offentlig støtte overstiger GUDP max tilskudsbeløb",0,B346*H340)),0)</f>
        <v/>
      </c>
      <c r="T346" s="34">
        <f t="shared" ref="T346:T354" si="134">IF(NOT(ISNUMBER(S346)),R346,IFERROR(IF(S346=0,0,S346),0))</f>
        <v>0</v>
      </c>
      <c r="AF346" s="25"/>
      <c r="AG346" s="25"/>
      <c r="AH346" s="25"/>
    </row>
    <row r="347" spans="1:34" x14ac:dyDescent="0.25">
      <c r="A347" s="8" t="s">
        <v>24</v>
      </c>
      <c r="B347" s="77"/>
      <c r="C347" s="78">
        <f>IFERROR(IF(H338="",IF(E347="",B347*F338,E347),IF(E347="",B347*H338,E347)),0)</f>
        <v>0</v>
      </c>
      <c r="D347" s="78">
        <f t="shared" si="129"/>
        <v>0</v>
      </c>
      <c r="E347" s="79"/>
      <c r="F347" s="79"/>
      <c r="G347" s="17"/>
      <c r="H347"/>
      <c r="I347">
        <f t="shared" si="130"/>
        <v>0</v>
      </c>
      <c r="J347" s="52"/>
      <c r="K347" s="10"/>
      <c r="L347" s="10"/>
      <c r="M347" s="10"/>
      <c r="N347" s="10"/>
      <c r="O347" s="46" t="str">
        <f t="shared" si="131"/>
        <v>Apparatur/udstyr</v>
      </c>
      <c r="P347" s="47" t="str">
        <f t="shared" si="132"/>
        <v/>
      </c>
      <c r="Q347" s="43"/>
      <c r="R347" s="34">
        <f t="shared" si="133"/>
        <v>0</v>
      </c>
      <c r="S347" s="34" t="str">
        <f>IFERROR(IF(NOT(ISNUMBER(H340)),"",IF(H338="Anden offentlig støtte overstiger GUDP max tilskudsbeløb",0,B347*H340)),0)</f>
        <v/>
      </c>
      <c r="T347" s="34">
        <f t="shared" si="134"/>
        <v>0</v>
      </c>
      <c r="AF347" s="25"/>
      <c r="AG347" s="25"/>
      <c r="AH347" s="25"/>
    </row>
    <row r="348" spans="1:34" x14ac:dyDescent="0.25">
      <c r="A348" s="8" t="s">
        <v>25</v>
      </c>
      <c r="B348" s="77"/>
      <c r="C348" s="78">
        <f>IFERROR(IF(H338="",IF(E348="",B348*F338,E348),IF(E348="",B348*H338,E348)),0)</f>
        <v>0</v>
      </c>
      <c r="D348" s="78">
        <f t="shared" si="129"/>
        <v>0</v>
      </c>
      <c r="E348" s="79"/>
      <c r="F348" s="79"/>
      <c r="G348" s="17"/>
      <c r="H348"/>
      <c r="I348">
        <f t="shared" si="130"/>
        <v>0</v>
      </c>
      <c r="J348" s="52"/>
      <c r="K348" s="10"/>
      <c r="L348" s="10"/>
      <c r="M348" s="10"/>
      <c r="N348" s="10"/>
      <c r="O348" s="46" t="str">
        <f t="shared" si="131"/>
        <v>Scrap-værdi</v>
      </c>
      <c r="P348" s="47" t="str">
        <f t="shared" si="132"/>
        <v/>
      </c>
      <c r="Q348" s="43"/>
      <c r="R348" s="34">
        <f t="shared" si="133"/>
        <v>0</v>
      </c>
      <c r="S348" s="34" t="str">
        <f>IFERROR(IF(NOT(ISNUMBER(H340)),"",IF(H338="Anden offentlig støtte overstiger GUDP max tilskudsbeløb",0,B348*H340)),0)</f>
        <v/>
      </c>
      <c r="T348" s="34">
        <f t="shared" si="134"/>
        <v>0</v>
      </c>
      <c r="AF348" s="25"/>
      <c r="AG348" s="25"/>
      <c r="AH348" s="25"/>
    </row>
    <row r="349" spans="1:34" x14ac:dyDescent="0.25">
      <c r="A349" s="8" t="s">
        <v>26</v>
      </c>
      <c r="B349" s="77"/>
      <c r="C349" s="78">
        <f>IFERROR(IF(H338="",IF(E349="",B349*F338,E349),IF(E349="",B349*H338,E349)),0)</f>
        <v>0</v>
      </c>
      <c r="D349" s="78">
        <f t="shared" si="129"/>
        <v>0</v>
      </c>
      <c r="E349" s="79"/>
      <c r="F349" s="79"/>
      <c r="G349" s="17"/>
      <c r="H349"/>
      <c r="I349">
        <f t="shared" si="130"/>
        <v>0</v>
      </c>
      <c r="J349" s="52"/>
      <c r="K349" s="10"/>
      <c r="L349" s="10"/>
      <c r="M349" s="10"/>
      <c r="N349" s="10"/>
      <c r="O349" s="46" t="str">
        <f t="shared" si="131"/>
        <v>Evt. indtægter</v>
      </c>
      <c r="P349" s="47" t="str">
        <f t="shared" si="132"/>
        <v/>
      </c>
      <c r="Q349" s="43"/>
      <c r="R349" s="34">
        <f t="shared" si="133"/>
        <v>0</v>
      </c>
      <c r="S349" s="34" t="str">
        <f>IFERROR(IF(NOT(ISNUMBER(H340)),"",IF(H338="Anden offentlig støtte overstiger GUDP max tilskudsbeløb",0,B349*H340)),0)</f>
        <v/>
      </c>
      <c r="T349" s="34">
        <f t="shared" si="134"/>
        <v>0</v>
      </c>
      <c r="AF349" s="25"/>
      <c r="AG349" s="25"/>
      <c r="AH349" s="25"/>
    </row>
    <row r="350" spans="1:34" x14ac:dyDescent="0.25">
      <c r="A350" s="8" t="s">
        <v>54</v>
      </c>
      <c r="B350" s="77"/>
      <c r="C350" s="78">
        <f>IFERROR(IF(H338="",IF(E350="",B350*F338,E350),IF(E350="",B350*H338,E350)),0)</f>
        <v>0</v>
      </c>
      <c r="D350" s="78">
        <f t="shared" si="129"/>
        <v>0</v>
      </c>
      <c r="E350" s="79"/>
      <c r="F350" s="79"/>
      <c r="G350" s="17"/>
      <c r="H350"/>
      <c r="I350">
        <f t="shared" si="130"/>
        <v>0</v>
      </c>
      <c r="J350" s="52"/>
      <c r="K350" s="10"/>
      <c r="L350" s="10"/>
      <c r="M350" s="10"/>
      <c r="N350" s="10"/>
      <c r="O350" s="46" t="str">
        <f t="shared" si="131"/>
        <v>Andet</v>
      </c>
      <c r="P350" s="47" t="str">
        <f t="shared" si="132"/>
        <v/>
      </c>
      <c r="Q350" s="43"/>
      <c r="R350" s="34">
        <f t="shared" si="133"/>
        <v>0</v>
      </c>
      <c r="S350" s="34" t="str">
        <f>IFERROR(IF(NOT(ISNUMBER(H340)),"",IF(H338="Anden offentlig støtte overstiger GUDP max tilskudsbeløb",0,B350*H340)),0)</f>
        <v/>
      </c>
      <c r="T350" s="34">
        <f t="shared" si="134"/>
        <v>0</v>
      </c>
      <c r="AF350" s="25"/>
      <c r="AG350" s="25"/>
      <c r="AH350" s="25"/>
    </row>
    <row r="351" spans="1:34" ht="15.75" thickBot="1" x14ac:dyDescent="0.3">
      <c r="A351" s="36" t="s">
        <v>55</v>
      </c>
      <c r="B351" s="80">
        <f t="shared" ref="B351" si="135">SUM(B344:B350)</f>
        <v>0</v>
      </c>
      <c r="C351" s="78">
        <f>SUM(C344:C350)</f>
        <v>0</v>
      </c>
      <c r="D351" s="78">
        <f t="shared" ref="D351:G351" si="136">SUM(D344:D350)</f>
        <v>0</v>
      </c>
      <c r="E351" s="78">
        <f t="shared" si="136"/>
        <v>0</v>
      </c>
      <c r="F351" s="78">
        <f t="shared" si="136"/>
        <v>0</v>
      </c>
      <c r="G351" s="12">
        <f t="shared" si="136"/>
        <v>0</v>
      </c>
      <c r="H351"/>
      <c r="I351">
        <f t="shared" si="130"/>
        <v>0</v>
      </c>
      <c r="J351" s="52"/>
      <c r="K351" s="10"/>
      <c r="L351" s="11"/>
      <c r="M351" s="11"/>
      <c r="N351" s="11"/>
      <c r="O351" s="46" t="str">
        <f t="shared" si="131"/>
        <v>I alt uden biddrag til fælles udgifter</v>
      </c>
      <c r="P351" s="47" t="str">
        <f t="shared" si="132"/>
        <v/>
      </c>
      <c r="Q351" s="43"/>
      <c r="R351" s="34">
        <f t="shared" si="133"/>
        <v>0</v>
      </c>
      <c r="S351" s="34" t="str">
        <f>IFERROR(IF(NOT(ISNUMBER(H340)),"",IF(H338="Anden offentlig støtte overstiger GUDP max tilskudsbeløb",0,B351*H340)),0)</f>
        <v/>
      </c>
      <c r="T351" s="34">
        <f t="shared" si="134"/>
        <v>0</v>
      </c>
      <c r="AF351" s="25"/>
      <c r="AG351" s="25"/>
      <c r="AH351" s="25"/>
    </row>
    <row r="352" spans="1:34" x14ac:dyDescent="0.25">
      <c r="A352" s="8" t="s">
        <v>56</v>
      </c>
      <c r="B352" s="77"/>
      <c r="C352" s="78">
        <f>IFERROR(IF(H338="",IF(E352="",B352*F338,E352),IF(E352="",B352*H338,E352)),0)</f>
        <v>0</v>
      </c>
      <c r="D352" s="78">
        <f>IFERROR(B352-C352,0)</f>
        <v>0</v>
      </c>
      <c r="E352" s="79"/>
      <c r="F352" s="79"/>
      <c r="G352" s="17"/>
      <c r="H352"/>
      <c r="I352">
        <f t="shared" si="130"/>
        <v>0</v>
      </c>
      <c r="J352" s="52"/>
      <c r="K352" s="10"/>
      <c r="L352" s="10"/>
      <c r="M352" s="10"/>
      <c r="N352" s="10"/>
      <c r="O352" s="46" t="str">
        <f t="shared" si="131"/>
        <v>Biddrag til fælles udgifter</v>
      </c>
      <c r="P352" s="47" t="str">
        <f t="shared" si="132"/>
        <v/>
      </c>
      <c r="Q352" s="43"/>
      <c r="R352" s="34">
        <f t="shared" si="133"/>
        <v>0</v>
      </c>
      <c r="S352" s="34" t="str">
        <f>IFERROR(IF(NOT(ISNUMBER(H340)),"",IF(H338="Anden offentlig støtte overstiger GUDP max tilskudsbeløb",0,B352*H340)),0)</f>
        <v/>
      </c>
      <c r="T352" s="34">
        <f t="shared" si="134"/>
        <v>0</v>
      </c>
      <c r="AF352" s="25"/>
      <c r="AG352" s="25"/>
      <c r="AH352" s="25"/>
    </row>
    <row r="353" spans="1:34" ht="15.75" thickBot="1" x14ac:dyDescent="0.3">
      <c r="A353" s="37" t="s">
        <v>27</v>
      </c>
      <c r="B353" s="81">
        <f>SUM(B344:B350)+B352</f>
        <v>0</v>
      </c>
      <c r="C353" s="82">
        <f>SUM(C344:C350)+C352</f>
        <v>0</v>
      </c>
      <c r="D353" s="82">
        <f>IF(SUM(D344:D350)+D352-SUM(D354:F354)&lt;=0,0,SUM(D344:D350)+D352-SUM(D354:F354))</f>
        <v>0</v>
      </c>
      <c r="E353" s="82">
        <f>SUM(E351,E352)</f>
        <v>0</v>
      </c>
      <c r="F353" s="82">
        <f>SUM(F351,F352)</f>
        <v>0</v>
      </c>
      <c r="G353" s="13">
        <f>SUM(G344:G350)+G352</f>
        <v>0</v>
      </c>
      <c r="H353"/>
      <c r="I353">
        <f t="shared" si="130"/>
        <v>0</v>
      </c>
      <c r="J353" s="52"/>
      <c r="K353" s="10"/>
      <c r="L353" s="10"/>
      <c r="M353" s="10"/>
      <c r="N353" s="10"/>
      <c r="O353" s="46" t="str">
        <f t="shared" si="131"/>
        <v>I alt</v>
      </c>
      <c r="P353" s="47" t="str">
        <f t="shared" si="132"/>
        <v/>
      </c>
      <c r="R353" s="34">
        <f t="shared" si="133"/>
        <v>0</v>
      </c>
      <c r="S353" s="34" t="str">
        <f>IFERROR(IF(NOT(ISNUMBER(H340)),"",IF(H338="Anden offentlig støtte overstiger GUDP max tilskudsbeløb",0,B353*H340)),0)</f>
        <v/>
      </c>
      <c r="T353" s="34">
        <f t="shared" si="134"/>
        <v>0</v>
      </c>
      <c r="AF353" s="25"/>
      <c r="AG353" s="25"/>
      <c r="AH353" s="25"/>
    </row>
    <row r="354" spans="1:34" ht="15.75" thickBot="1" x14ac:dyDescent="0.3">
      <c r="A354" s="38" t="s">
        <v>28</v>
      </c>
      <c r="B354" s="83">
        <f>IF(ISBLANK(F354),"",B353)</f>
        <v>0</v>
      </c>
      <c r="C354" s="84">
        <f>IF(ISBLANK(F354),"",C353)</f>
        <v>0</v>
      </c>
      <c r="D354" s="85"/>
      <c r="E354" s="84"/>
      <c r="F354" s="84">
        <f>F353</f>
        <v>0</v>
      </c>
      <c r="G354" s="39">
        <f>IF(ISBLANK(F354),"",G353)</f>
        <v>0</v>
      </c>
      <c r="H354"/>
      <c r="J354" s="53"/>
      <c r="K354" s="11"/>
      <c r="L354" s="11"/>
      <c r="M354" s="11"/>
      <c r="N354" s="11"/>
      <c r="O354" s="48" t="str">
        <f t="shared" si="131"/>
        <v>Finansiering i alt</v>
      </c>
      <c r="P354" s="49" t="str">
        <f t="shared" si="132"/>
        <v/>
      </c>
      <c r="R354" s="34">
        <f t="shared" si="133"/>
        <v>0</v>
      </c>
      <c r="S354" s="34" t="str">
        <f>IFERROR(IF(NOT(ISNUMBER(H340)),"",IF(H338="Anden offentlig støtte overstiger GUDP max tilskudsbeløb",0,B354*H340)),0)</f>
        <v/>
      </c>
      <c r="T354" s="34">
        <f t="shared" si="134"/>
        <v>0</v>
      </c>
      <c r="AF354" s="25"/>
      <c r="AG354" s="25"/>
      <c r="AH354" s="25"/>
    </row>
    <row r="355" spans="1:34" x14ac:dyDescent="0.25">
      <c r="B355" s="35">
        <f>IF(NOT(ISNUMBER(B354)),B353,IF(B354=B353,B353,B354))</f>
        <v>0</v>
      </c>
      <c r="C355" s="35">
        <f>IF(NOT(ISNUMBER(C354)),C353,IF(C354=C353,C353,C354))</f>
        <v>0</v>
      </c>
      <c r="D355" s="35">
        <f>IF(NOT(ISNUMBER(D354)),D353,IF(D354=D353,D353,D354))</f>
        <v>0</v>
      </c>
      <c r="E355" s="35"/>
      <c r="F355" s="35">
        <f>IF(NOT(ISNUMBER(F354)),F353,IF(F354=F353,F353,F354))</f>
        <v>0</v>
      </c>
      <c r="AF355" s="25"/>
      <c r="AG355" s="25"/>
      <c r="AH355" s="25"/>
    </row>
    <row r="356" spans="1:34" ht="15.75" x14ac:dyDescent="0.25">
      <c r="A356" s="2" t="s">
        <v>29</v>
      </c>
      <c r="B356" s="60"/>
      <c r="C356" s="14" t="s">
        <v>51</v>
      </c>
      <c r="E356" s="1" t="s">
        <v>31</v>
      </c>
      <c r="F356" s="150"/>
      <c r="G356" s="150"/>
      <c r="O356" s="57"/>
      <c r="P356" s="57"/>
      <c r="Q356" s="57"/>
      <c r="R356" s="58"/>
      <c r="S356" s="58"/>
      <c r="T356" s="58"/>
      <c r="U356" s="66"/>
      <c r="V356" s="66"/>
      <c r="W356" s="66"/>
      <c r="X356" s="58"/>
    </row>
    <row r="357" spans="1:34" ht="15.75" x14ac:dyDescent="0.25">
      <c r="A357" s="2"/>
      <c r="B357" s="60"/>
      <c r="C357" s="14"/>
      <c r="E357" s="1" t="s">
        <v>58</v>
      </c>
      <c r="F357" s="95" t="str">
        <f>IF(ISBLANK($F$17),"",$F$17)</f>
        <v/>
      </c>
      <c r="G357" s="59"/>
      <c r="O357" s="57"/>
      <c r="P357" s="57"/>
      <c r="Q357" s="57"/>
      <c r="R357" s="58"/>
      <c r="S357" s="58"/>
      <c r="T357" s="58"/>
      <c r="U357" s="68"/>
      <c r="V357" s="58"/>
      <c r="W357" s="58"/>
      <c r="X357" s="58"/>
    </row>
    <row r="358" spans="1:34" ht="30" x14ac:dyDescent="0.25">
      <c r="A358" s="1" t="s">
        <v>5</v>
      </c>
      <c r="B358" s="73"/>
      <c r="C358" s="18"/>
      <c r="E358" s="26" t="s">
        <v>121</v>
      </c>
      <c r="F358" s="42"/>
      <c r="G358" s="27" t="s">
        <v>120</v>
      </c>
      <c r="H358" s="28" t="str">
        <f>IFERROR(IF(H360&lt;0,"Anden offentlig støtte overstiger GUDP max tilskudsbeløb",IF(H360=F360,"",H360)),"")</f>
        <v/>
      </c>
      <c r="I358">
        <f>IF(F356="",0,IF(LEFT(F356,9)="Offentlig",B371*0.44,B364*0.3))</f>
        <v>0</v>
      </c>
      <c r="O358" s="24"/>
      <c r="P358" s="24"/>
      <c r="R358" s="25"/>
      <c r="S358" s="25"/>
      <c r="T358" s="25"/>
      <c r="U358" s="69"/>
    </row>
    <row r="359" spans="1:34" ht="30" x14ac:dyDescent="0.25">
      <c r="A359" s="1"/>
      <c r="B359" s="18"/>
      <c r="C359" s="18"/>
      <c r="E359" s="26" t="s">
        <v>122</v>
      </c>
      <c r="F359" s="87">
        <f>IFERROR(F358*B373,"")</f>
        <v>0</v>
      </c>
      <c r="G359" s="27" t="s">
        <v>123</v>
      </c>
      <c r="H359" s="88" t="str">
        <f>IFERROR(B373*H358,"")</f>
        <v/>
      </c>
      <c r="R359" s="34"/>
      <c r="S359" s="34"/>
      <c r="T359" s="34"/>
      <c r="AF359" s="25"/>
      <c r="AG359" s="25"/>
      <c r="AH359" s="25"/>
    </row>
    <row r="360" spans="1:34" x14ac:dyDescent="0.25">
      <c r="A360" s="1" t="s">
        <v>32</v>
      </c>
      <c r="B360" s="29" t="str">
        <f>IF(F356="","",IF(F356="Offentlig forsknings- og vidensformidlingsorganisation",0.44,IF(F356="Privat forsknings- og vidensformidlingsorganisation",0.44,0.3)))</f>
        <v/>
      </c>
      <c r="C360" s="1"/>
      <c r="D360" s="30"/>
      <c r="E360" s="30"/>
      <c r="F360" s="31">
        <f>F358</f>
        <v>0</v>
      </c>
      <c r="G360" s="32"/>
      <c r="H360" s="33" t="str">
        <f>IFERROR(IF(B373*(1-F360)-D374-F374&lt;0,F360-((B373*F360+F374+D374)-B373)/B373,""),"")</f>
        <v/>
      </c>
      <c r="R360" s="34"/>
      <c r="S360" s="34"/>
      <c r="T360" s="34"/>
      <c r="AF360" s="25"/>
      <c r="AG360" s="25"/>
      <c r="AH360" s="25"/>
    </row>
    <row r="361" spans="1:34" x14ac:dyDescent="0.25">
      <c r="A361" s="1" t="s">
        <v>33</v>
      </c>
      <c r="B361" s="86" t="str">
        <f>IF(F356="","",IF(OR(LEFT(F356,9)="Offentlig",LEFT(F356,6)="Privat"),SUM(B364:B366,B370)*0.44-B372,SUM(B364:B365)*0.3-B372))</f>
        <v/>
      </c>
      <c r="C361" s="1"/>
      <c r="D361" s="30"/>
      <c r="E361" s="30"/>
      <c r="F361" s="54"/>
      <c r="G361" s="55"/>
      <c r="H361" s="56"/>
      <c r="J361" s="41"/>
      <c r="R361" s="34"/>
      <c r="S361" s="34"/>
      <c r="T361" s="34"/>
      <c r="AF361" s="25"/>
      <c r="AG361" s="25"/>
      <c r="AH361" s="25"/>
    </row>
    <row r="362" spans="1:34" ht="15.75" thickBot="1" x14ac:dyDescent="0.3">
      <c r="D362" s="35"/>
      <c r="E362" s="35"/>
      <c r="F362" s="35"/>
      <c r="G362" s="35"/>
      <c r="H362" s="35"/>
      <c r="R362" s="34" t="s">
        <v>34</v>
      </c>
      <c r="S362" s="34" t="s">
        <v>35</v>
      </c>
      <c r="T362" s="34" t="s">
        <v>36</v>
      </c>
      <c r="AF362" s="25"/>
      <c r="AG362" s="25"/>
      <c r="AH362" s="25"/>
    </row>
    <row r="363" spans="1:34" ht="15.75" thickBot="1" x14ac:dyDescent="0.3">
      <c r="A363" s="3" t="str">
        <f>IF(B373&gt;0,"Ja","")</f>
        <v/>
      </c>
      <c r="B363" s="4" t="s">
        <v>19</v>
      </c>
      <c r="C363" s="5" t="s">
        <v>119</v>
      </c>
      <c r="D363" s="5" t="s">
        <v>20</v>
      </c>
      <c r="E363" s="5" t="s">
        <v>118</v>
      </c>
      <c r="F363" s="5" t="s">
        <v>21</v>
      </c>
      <c r="G363" s="6" t="s">
        <v>0</v>
      </c>
      <c r="H363"/>
      <c r="J363" s="3" t="s">
        <v>37</v>
      </c>
      <c r="L363" s="10"/>
      <c r="M363" s="10"/>
      <c r="N363" s="10"/>
      <c r="O363" s="10"/>
      <c r="P363" s="50" t="s">
        <v>57</v>
      </c>
      <c r="Q363" s="43"/>
      <c r="R363" s="34"/>
      <c r="S363" s="34"/>
      <c r="T363" s="34"/>
      <c r="AF363" s="25"/>
      <c r="AG363" s="25"/>
      <c r="AH363" s="25"/>
    </row>
    <row r="364" spans="1:34" ht="15.75" thickBot="1" x14ac:dyDescent="0.3">
      <c r="A364" s="7" t="s">
        <v>61</v>
      </c>
      <c r="B364" s="77"/>
      <c r="C364" s="78">
        <f>IFERROR(IF(H358="",IF(E364="",B364*F358,E364),IF(E364="",B364*H358,E364)),0)</f>
        <v>0</v>
      </c>
      <c r="D364" s="78">
        <f t="shared" ref="D364:D370" si="137">IFERROR(B364-C364,0)</f>
        <v>0</v>
      </c>
      <c r="E364" s="79"/>
      <c r="F364" s="79"/>
      <c r="G364" s="17"/>
      <c r="H364"/>
      <c r="I364">
        <f>IF($F$53&lt;&gt;"Offentlig forsknings- og vidensformidlingsorganisation",0,IF(B364="",0,B364))</f>
        <v>0</v>
      </c>
      <c r="J364" s="51"/>
      <c r="K364" s="9"/>
      <c r="L364" s="9"/>
      <c r="M364" s="9"/>
      <c r="N364" s="9"/>
      <c r="O364" s="44" t="str">
        <f>A364</f>
        <v>VIP</v>
      </c>
      <c r="P364" s="45" t="str">
        <f>IFERROR(C364/B364,"")</f>
        <v/>
      </c>
      <c r="Q364" s="43"/>
      <c r="R364" s="34">
        <f>IF(B364=0,0,B364*$F$18)</f>
        <v>0</v>
      </c>
      <c r="S364" s="34" t="str">
        <f>IFERROR(IF(NOT(ISNUMBER(H360)),"",IF(H358="Anden offentlig støtte overstiger GUDP max tilskudsbeløb",0,B364*H360)),0)</f>
        <v/>
      </c>
      <c r="T364" s="34">
        <f>IF(NOT(ISNUMBER(S364)),R364,IFERROR(IF(S364=0,0,S364),0))</f>
        <v>0</v>
      </c>
      <c r="AF364" s="25"/>
      <c r="AG364" s="25"/>
      <c r="AH364" s="25"/>
    </row>
    <row r="365" spans="1:34" x14ac:dyDescent="0.25">
      <c r="A365" s="70" t="s">
        <v>62</v>
      </c>
      <c r="B365" s="77"/>
      <c r="C365" s="78">
        <f>IFERROR(IF(H358="",IF(E365="",B365*F358,E365),IF(E365="",B365*H358,E365)),0)</f>
        <v>0</v>
      </c>
      <c r="D365" s="78">
        <f t="shared" si="137"/>
        <v>0</v>
      </c>
      <c r="E365" s="79"/>
      <c r="F365" s="79"/>
      <c r="G365" s="17"/>
      <c r="H365"/>
      <c r="J365" s="52"/>
      <c r="K365" s="10"/>
      <c r="L365" s="10"/>
      <c r="M365" s="10"/>
      <c r="N365" s="10"/>
      <c r="O365" s="44" t="str">
        <f>A365</f>
        <v>TAP</v>
      </c>
      <c r="P365" s="71" t="str">
        <f>IFERROR(C365/B365,"")</f>
        <v/>
      </c>
      <c r="Q365" s="43"/>
      <c r="R365" s="34"/>
      <c r="S365" s="34"/>
      <c r="T365" s="34"/>
      <c r="AF365" s="25"/>
      <c r="AG365" s="25"/>
      <c r="AH365" s="25"/>
    </row>
    <row r="366" spans="1:34" x14ac:dyDescent="0.25">
      <c r="A366" s="8" t="s">
        <v>23</v>
      </c>
      <c r="B366" s="77"/>
      <c r="C366" s="78">
        <f>IFERROR(IF(H358="",IF(E366="",B366*F358,E366),IF(E366="",B366*H358,E366)),0)</f>
        <v>0</v>
      </c>
      <c r="D366" s="78">
        <f t="shared" si="137"/>
        <v>0</v>
      </c>
      <c r="E366" s="79"/>
      <c r="F366" s="79"/>
      <c r="G366" s="17"/>
      <c r="H366"/>
      <c r="I366">
        <f t="shared" ref="I366:I373" si="138">IF($F$53&lt;&gt;"Offentlig forsknings- og vidensformidlingsorganisation",0,IF(B366="",0,B366))</f>
        <v>0</v>
      </c>
      <c r="J366" s="52"/>
      <c r="K366" s="10"/>
      <c r="L366" s="10"/>
      <c r="M366" s="10"/>
      <c r="N366" s="10"/>
      <c r="O366" s="46" t="str">
        <f t="shared" ref="O366:O374" si="139">A366</f>
        <v>Øvrige omkostninger</v>
      </c>
      <c r="P366" s="47" t="str">
        <f t="shared" ref="P366:P374" si="140">IFERROR(C366/B366,"")</f>
        <v/>
      </c>
      <c r="Q366" s="43"/>
      <c r="R366" s="34">
        <f t="shared" ref="R366:R374" si="141">IF(B366=0,0,B366*$F$18)</f>
        <v>0</v>
      </c>
      <c r="S366" s="34" t="str">
        <f>IFERROR(IF(NOT(ISNUMBER(H360)),"",IF(H358="Anden offentlig støtte overstiger GUDP max tilskudsbeløb",0,B366*H360)),0)</f>
        <v/>
      </c>
      <c r="T366" s="34">
        <f t="shared" ref="T366:T374" si="142">IF(NOT(ISNUMBER(S366)),R366,IFERROR(IF(S366=0,0,S366),0))</f>
        <v>0</v>
      </c>
      <c r="AF366" s="25"/>
      <c r="AG366" s="25"/>
      <c r="AH366" s="25"/>
    </row>
    <row r="367" spans="1:34" x14ac:dyDescent="0.25">
      <c r="A367" s="8" t="s">
        <v>24</v>
      </c>
      <c r="B367" s="77"/>
      <c r="C367" s="78">
        <f>IFERROR(IF(H358="",IF(E367="",B367*F358,E367),IF(E367="",B367*H358,E367)),0)</f>
        <v>0</v>
      </c>
      <c r="D367" s="78">
        <f t="shared" si="137"/>
        <v>0</v>
      </c>
      <c r="E367" s="79"/>
      <c r="F367" s="79"/>
      <c r="G367" s="17"/>
      <c r="H367"/>
      <c r="I367">
        <f t="shared" si="138"/>
        <v>0</v>
      </c>
      <c r="J367" s="52"/>
      <c r="K367" s="10"/>
      <c r="L367" s="10"/>
      <c r="M367" s="10"/>
      <c r="N367" s="10"/>
      <c r="O367" s="46" t="str">
        <f t="shared" si="139"/>
        <v>Apparatur/udstyr</v>
      </c>
      <c r="P367" s="47" t="str">
        <f t="shared" si="140"/>
        <v/>
      </c>
      <c r="Q367" s="43"/>
      <c r="R367" s="34">
        <f t="shared" si="141"/>
        <v>0</v>
      </c>
      <c r="S367" s="34" t="str">
        <f>IFERROR(IF(NOT(ISNUMBER(H360)),"",IF(H358="Anden offentlig støtte overstiger GUDP max tilskudsbeløb",0,B367*H360)),0)</f>
        <v/>
      </c>
      <c r="T367" s="34">
        <f t="shared" si="142"/>
        <v>0</v>
      </c>
      <c r="AF367" s="25"/>
      <c r="AG367" s="25"/>
      <c r="AH367" s="25"/>
    </row>
    <row r="368" spans="1:34" x14ac:dyDescent="0.25">
      <c r="A368" s="8" t="s">
        <v>25</v>
      </c>
      <c r="B368" s="77"/>
      <c r="C368" s="78">
        <f>IFERROR(IF(H358="",IF(E368="",B368*F358,E368),IF(E368="",B368*H358,E368)),0)</f>
        <v>0</v>
      </c>
      <c r="D368" s="78">
        <f t="shared" si="137"/>
        <v>0</v>
      </c>
      <c r="E368" s="79"/>
      <c r="F368" s="79"/>
      <c r="G368" s="17"/>
      <c r="H368"/>
      <c r="I368">
        <f t="shared" si="138"/>
        <v>0</v>
      </c>
      <c r="J368" s="52"/>
      <c r="K368" s="10"/>
      <c r="L368" s="10"/>
      <c r="M368" s="10"/>
      <c r="N368" s="10"/>
      <c r="O368" s="46" t="str">
        <f t="shared" si="139"/>
        <v>Scrap-værdi</v>
      </c>
      <c r="P368" s="47" t="str">
        <f t="shared" si="140"/>
        <v/>
      </c>
      <c r="Q368" s="43"/>
      <c r="R368" s="34">
        <f t="shared" si="141"/>
        <v>0</v>
      </c>
      <c r="S368" s="34" t="str">
        <f>IFERROR(IF(NOT(ISNUMBER(H360)),"",IF(H358="Anden offentlig støtte overstiger GUDP max tilskudsbeløb",0,B368*H360)),0)</f>
        <v/>
      </c>
      <c r="T368" s="34">
        <f t="shared" si="142"/>
        <v>0</v>
      </c>
      <c r="AF368" s="25"/>
      <c r="AG368" s="25"/>
      <c r="AH368" s="25"/>
    </row>
    <row r="369" spans="1:34" x14ac:dyDescent="0.25">
      <c r="A369" s="8" t="s">
        <v>26</v>
      </c>
      <c r="B369" s="77"/>
      <c r="C369" s="78">
        <f>IFERROR(IF(H358="",IF(E369="",B369*F358,E369),IF(E369="",B369*H358,E369)),0)</f>
        <v>0</v>
      </c>
      <c r="D369" s="78">
        <f t="shared" si="137"/>
        <v>0</v>
      </c>
      <c r="E369" s="79"/>
      <c r="F369" s="79"/>
      <c r="G369" s="17"/>
      <c r="H369"/>
      <c r="I369">
        <f t="shared" si="138"/>
        <v>0</v>
      </c>
      <c r="J369" s="52"/>
      <c r="K369" s="10"/>
      <c r="L369" s="10"/>
      <c r="M369" s="10"/>
      <c r="N369" s="10"/>
      <c r="O369" s="46" t="str">
        <f t="shared" si="139"/>
        <v>Evt. indtægter</v>
      </c>
      <c r="P369" s="47" t="str">
        <f t="shared" si="140"/>
        <v/>
      </c>
      <c r="Q369" s="43"/>
      <c r="R369" s="34">
        <f t="shared" si="141"/>
        <v>0</v>
      </c>
      <c r="S369" s="34" t="str">
        <f>IFERROR(IF(NOT(ISNUMBER(H360)),"",IF(H358="Anden offentlig støtte overstiger GUDP max tilskudsbeløb",0,B369*H360)),0)</f>
        <v/>
      </c>
      <c r="T369" s="34">
        <f t="shared" si="142"/>
        <v>0</v>
      </c>
      <c r="AF369" s="25"/>
      <c r="AG369" s="25"/>
      <c r="AH369" s="25"/>
    </row>
    <row r="370" spans="1:34" x14ac:dyDescent="0.25">
      <c r="A370" s="8" t="s">
        <v>54</v>
      </c>
      <c r="B370" s="77"/>
      <c r="C370" s="78">
        <f>IFERROR(IF(H358="",IF(E370="",B370*F358,E370),IF(E370="",B370*H358,E370)),0)</f>
        <v>0</v>
      </c>
      <c r="D370" s="78">
        <f t="shared" si="137"/>
        <v>0</v>
      </c>
      <c r="E370" s="79"/>
      <c r="F370" s="79"/>
      <c r="G370" s="17"/>
      <c r="H370"/>
      <c r="I370">
        <f t="shared" si="138"/>
        <v>0</v>
      </c>
      <c r="J370" s="52"/>
      <c r="K370" s="10"/>
      <c r="L370" s="10"/>
      <c r="M370" s="10"/>
      <c r="N370" s="10"/>
      <c r="O370" s="46" t="str">
        <f t="shared" si="139"/>
        <v>Andet</v>
      </c>
      <c r="P370" s="47" t="str">
        <f t="shared" si="140"/>
        <v/>
      </c>
      <c r="Q370" s="43"/>
      <c r="R370" s="34">
        <f t="shared" si="141"/>
        <v>0</v>
      </c>
      <c r="S370" s="34" t="str">
        <f>IFERROR(IF(NOT(ISNUMBER(H360)),"",IF(H358="Anden offentlig støtte overstiger GUDP max tilskudsbeløb",0,B370*H360)),0)</f>
        <v/>
      </c>
      <c r="T370" s="34">
        <f t="shared" si="142"/>
        <v>0</v>
      </c>
      <c r="AF370" s="25"/>
      <c r="AG370" s="25"/>
      <c r="AH370" s="25"/>
    </row>
    <row r="371" spans="1:34" ht="15.75" thickBot="1" x14ac:dyDescent="0.3">
      <c r="A371" s="36" t="s">
        <v>55</v>
      </c>
      <c r="B371" s="80">
        <f t="shared" ref="B371" si="143">SUM(B364:B370)</f>
        <v>0</v>
      </c>
      <c r="C371" s="78">
        <f>SUM(C364:C370)</f>
        <v>0</v>
      </c>
      <c r="D371" s="78">
        <f t="shared" ref="D371:G371" si="144">SUM(D364:D370)</f>
        <v>0</v>
      </c>
      <c r="E371" s="78">
        <f t="shared" si="144"/>
        <v>0</v>
      </c>
      <c r="F371" s="78">
        <f t="shared" si="144"/>
        <v>0</v>
      </c>
      <c r="G371" s="12">
        <f t="shared" si="144"/>
        <v>0</v>
      </c>
      <c r="H371"/>
      <c r="I371">
        <f t="shared" si="138"/>
        <v>0</v>
      </c>
      <c r="J371" s="52"/>
      <c r="K371" s="10"/>
      <c r="L371" s="11"/>
      <c r="M371" s="11"/>
      <c r="N371" s="11"/>
      <c r="O371" s="46" t="str">
        <f t="shared" si="139"/>
        <v>I alt uden biddrag til fælles udgifter</v>
      </c>
      <c r="P371" s="47" t="str">
        <f t="shared" si="140"/>
        <v/>
      </c>
      <c r="Q371" s="43"/>
      <c r="R371" s="34">
        <f t="shared" si="141"/>
        <v>0</v>
      </c>
      <c r="S371" s="34" t="str">
        <f>IFERROR(IF(NOT(ISNUMBER(H360)),"",IF(H358="Anden offentlig støtte overstiger GUDP max tilskudsbeløb",0,B371*H360)),0)</f>
        <v/>
      </c>
      <c r="T371" s="34">
        <f t="shared" si="142"/>
        <v>0</v>
      </c>
      <c r="AF371" s="25"/>
      <c r="AG371" s="25"/>
      <c r="AH371" s="25"/>
    </row>
    <row r="372" spans="1:34" x14ac:dyDescent="0.25">
      <c r="A372" s="8" t="s">
        <v>56</v>
      </c>
      <c r="B372" s="77"/>
      <c r="C372" s="78">
        <f>IFERROR(IF(H358="",IF(E372="",B372*F358,E372),IF(E372="",B372*H358,E372)),0)</f>
        <v>0</v>
      </c>
      <c r="D372" s="78">
        <f>IFERROR(B372-C372,0)</f>
        <v>0</v>
      </c>
      <c r="E372" s="79"/>
      <c r="F372" s="79"/>
      <c r="G372" s="17"/>
      <c r="H372"/>
      <c r="I372">
        <f t="shared" si="138"/>
        <v>0</v>
      </c>
      <c r="J372" s="52"/>
      <c r="K372" s="10"/>
      <c r="L372" s="10"/>
      <c r="M372" s="10"/>
      <c r="N372" s="10"/>
      <c r="O372" s="46" t="str">
        <f t="shared" si="139"/>
        <v>Biddrag til fælles udgifter</v>
      </c>
      <c r="P372" s="47" t="str">
        <f t="shared" si="140"/>
        <v/>
      </c>
      <c r="Q372" s="43"/>
      <c r="R372" s="34">
        <f t="shared" si="141"/>
        <v>0</v>
      </c>
      <c r="S372" s="34" t="str">
        <f>IFERROR(IF(NOT(ISNUMBER(H360)),"",IF(H358="Anden offentlig støtte overstiger GUDP max tilskudsbeløb",0,B372*H360)),0)</f>
        <v/>
      </c>
      <c r="T372" s="34">
        <f t="shared" si="142"/>
        <v>0</v>
      </c>
      <c r="AF372" s="25"/>
      <c r="AG372" s="25"/>
      <c r="AH372" s="25"/>
    </row>
    <row r="373" spans="1:34" ht="15.75" thickBot="1" x14ac:dyDescent="0.3">
      <c r="A373" s="37" t="s">
        <v>27</v>
      </c>
      <c r="B373" s="81">
        <f>SUM(B364:B370)+B372</f>
        <v>0</v>
      </c>
      <c r="C373" s="82">
        <f>SUM(C364:C370)+C372</f>
        <v>0</v>
      </c>
      <c r="D373" s="82">
        <f>IF(SUM(D364:D370)+D372-SUM(D374:F374)&lt;=0,0,SUM(D364:D370)+D372-SUM(D374:F374))</f>
        <v>0</v>
      </c>
      <c r="E373" s="82">
        <f>SUM(E371,E372)</f>
        <v>0</v>
      </c>
      <c r="F373" s="82">
        <f>SUM(F371,F372)</f>
        <v>0</v>
      </c>
      <c r="G373" s="13">
        <f>SUM(G364:G370)+G372</f>
        <v>0</v>
      </c>
      <c r="H373"/>
      <c r="I373">
        <f t="shared" si="138"/>
        <v>0</v>
      </c>
      <c r="J373" s="52"/>
      <c r="K373" s="10"/>
      <c r="L373" s="10"/>
      <c r="M373" s="10"/>
      <c r="N373" s="10"/>
      <c r="O373" s="46" t="str">
        <f t="shared" si="139"/>
        <v>I alt</v>
      </c>
      <c r="P373" s="47" t="str">
        <f t="shared" si="140"/>
        <v/>
      </c>
      <c r="R373" s="34">
        <f t="shared" si="141"/>
        <v>0</v>
      </c>
      <c r="S373" s="34" t="str">
        <f>IFERROR(IF(NOT(ISNUMBER(H360)),"",IF(H358="Anden offentlig støtte overstiger GUDP max tilskudsbeløb",0,B373*H360)),0)</f>
        <v/>
      </c>
      <c r="T373" s="34">
        <f t="shared" si="142"/>
        <v>0</v>
      </c>
      <c r="AF373" s="25"/>
      <c r="AG373" s="25"/>
      <c r="AH373" s="25"/>
    </row>
    <row r="374" spans="1:34" ht="15.75" thickBot="1" x14ac:dyDescent="0.3">
      <c r="A374" s="38" t="s">
        <v>28</v>
      </c>
      <c r="B374" s="83">
        <f>IF(ISBLANK(F374),"",B373)</f>
        <v>0</v>
      </c>
      <c r="C374" s="84">
        <f>IF(ISBLANK(F374),"",C373)</f>
        <v>0</v>
      </c>
      <c r="D374" s="85"/>
      <c r="E374" s="84"/>
      <c r="F374" s="84">
        <f>F373</f>
        <v>0</v>
      </c>
      <c r="G374" s="39">
        <f>IF(ISBLANK(F374),"",G373)</f>
        <v>0</v>
      </c>
      <c r="H374"/>
      <c r="J374" s="53"/>
      <c r="K374" s="11"/>
      <c r="L374" s="11"/>
      <c r="M374" s="11"/>
      <c r="N374" s="11"/>
      <c r="O374" s="48" t="str">
        <f t="shared" si="139"/>
        <v>Finansiering i alt</v>
      </c>
      <c r="P374" s="49" t="str">
        <f t="shared" si="140"/>
        <v/>
      </c>
      <c r="R374" s="34">
        <f t="shared" si="141"/>
        <v>0</v>
      </c>
      <c r="S374" s="34" t="str">
        <f>IFERROR(IF(NOT(ISNUMBER(H360)),"",IF(H358="Anden offentlig støtte overstiger GUDP max tilskudsbeløb",0,B374*H360)),0)</f>
        <v/>
      </c>
      <c r="T374" s="34">
        <f t="shared" si="142"/>
        <v>0</v>
      </c>
      <c r="AF374" s="25"/>
      <c r="AG374" s="25"/>
      <c r="AH374" s="25"/>
    </row>
    <row r="375" spans="1:34" x14ac:dyDescent="0.25">
      <c r="B375" s="35">
        <f>IF(NOT(ISNUMBER(B374)),B373,IF(B374=B373,B373,B374))</f>
        <v>0</v>
      </c>
      <c r="C375" s="35">
        <f>IF(NOT(ISNUMBER(C374)),C373,IF(C374=C373,C373,C374))</f>
        <v>0</v>
      </c>
      <c r="D375" s="35">
        <f>IF(NOT(ISNUMBER(D374)),D373,IF(D374=D373,D373,D374))</f>
        <v>0</v>
      </c>
      <c r="E375" s="35"/>
      <c r="F375" s="35">
        <f>IF(NOT(ISNUMBER(F374)),F373,IF(F374=F373,F373,F374))</f>
        <v>0</v>
      </c>
      <c r="AF375" s="25"/>
      <c r="AG375" s="25"/>
      <c r="AH375" s="25"/>
    </row>
    <row r="376" spans="1:34" ht="15.75" x14ac:dyDescent="0.25">
      <c r="A376" s="2" t="s">
        <v>29</v>
      </c>
      <c r="B376" s="60"/>
      <c r="C376" s="14" t="s">
        <v>52</v>
      </c>
      <c r="E376" s="1" t="s">
        <v>31</v>
      </c>
      <c r="F376" s="150"/>
      <c r="G376" s="150"/>
      <c r="O376" s="57"/>
      <c r="P376" s="57"/>
      <c r="Q376" s="57"/>
      <c r="R376" s="58"/>
      <c r="S376" s="58"/>
      <c r="T376" s="58"/>
      <c r="U376" s="66"/>
      <c r="V376" s="66"/>
      <c r="W376" s="66"/>
      <c r="X376" s="58"/>
    </row>
    <row r="377" spans="1:34" ht="15.75" x14ac:dyDescent="0.25">
      <c r="A377" s="2"/>
      <c r="B377" s="60"/>
      <c r="C377" s="14"/>
      <c r="E377" s="1" t="s">
        <v>58</v>
      </c>
      <c r="F377" s="95" t="str">
        <f>IF(ISBLANK($F$17),"",$F$17)</f>
        <v/>
      </c>
      <c r="G377" s="59"/>
      <c r="O377" s="57"/>
      <c r="P377" s="57"/>
      <c r="Q377" s="57"/>
      <c r="R377" s="58"/>
      <c r="S377" s="58"/>
      <c r="T377" s="58"/>
      <c r="U377" s="68"/>
      <c r="V377" s="58"/>
      <c r="W377" s="58"/>
      <c r="X377" s="58"/>
    </row>
    <row r="378" spans="1:34" ht="30" x14ac:dyDescent="0.25">
      <c r="A378" s="1" t="s">
        <v>5</v>
      </c>
      <c r="B378" s="73"/>
      <c r="C378" s="18"/>
      <c r="E378" s="26" t="s">
        <v>121</v>
      </c>
      <c r="F378" s="42"/>
      <c r="G378" s="27" t="s">
        <v>120</v>
      </c>
      <c r="H378" s="28" t="str">
        <f>IFERROR(IF(H380&lt;0,"Anden offentlig støtte overstiger GUDP max tilskudsbeløb",IF(H380=F380,"",H380)),"")</f>
        <v/>
      </c>
      <c r="I378">
        <f>IF(F376="",0,IF(LEFT(F376,9)="Offentlig",B391*0.44,B384*0.3))</f>
        <v>0</v>
      </c>
      <c r="O378" s="24"/>
      <c r="P378" s="24"/>
      <c r="R378" s="25"/>
      <c r="S378" s="25"/>
      <c r="T378" s="25"/>
      <c r="U378" s="69"/>
    </row>
    <row r="379" spans="1:34" ht="30" x14ac:dyDescent="0.25">
      <c r="A379" s="1"/>
      <c r="B379" s="18"/>
      <c r="C379" s="18"/>
      <c r="E379" s="26" t="s">
        <v>122</v>
      </c>
      <c r="F379" s="87">
        <f>IFERROR(F378*B393,"")</f>
        <v>0</v>
      </c>
      <c r="G379" s="27" t="s">
        <v>123</v>
      </c>
      <c r="H379" s="88" t="str">
        <f>IFERROR(B393*H378,"")</f>
        <v/>
      </c>
      <c r="R379" s="34"/>
      <c r="S379" s="34"/>
      <c r="T379" s="34"/>
      <c r="AF379" s="25"/>
      <c r="AG379" s="25"/>
      <c r="AH379" s="25"/>
    </row>
    <row r="380" spans="1:34" x14ac:dyDescent="0.25">
      <c r="A380" s="1" t="s">
        <v>32</v>
      </c>
      <c r="B380" s="29" t="str">
        <f>IF(F376="","",IF(F376="Offentlig forsknings- og vidensformidlingsorganisation",0.44,IF(F376="Privat forsknings- og vidensformidlingsorganisation",0.44,0.3)))</f>
        <v/>
      </c>
      <c r="C380" s="1"/>
      <c r="D380" s="30"/>
      <c r="E380" s="30"/>
      <c r="F380" s="31">
        <f>F378</f>
        <v>0</v>
      </c>
      <c r="G380" s="32"/>
      <c r="H380" s="33" t="str">
        <f>IFERROR(IF(B393*(1-F380)-D394-F394&lt;0,F380-((B393*F380+F394+D394)-B393)/B393,""),"")</f>
        <v/>
      </c>
      <c r="R380" s="34"/>
      <c r="S380" s="34"/>
      <c r="T380" s="34"/>
      <c r="AF380" s="25"/>
      <c r="AG380" s="25"/>
      <c r="AH380" s="25"/>
    </row>
    <row r="381" spans="1:34" x14ac:dyDescent="0.25">
      <c r="A381" s="1" t="s">
        <v>33</v>
      </c>
      <c r="B381" s="86" t="str">
        <f>IF(F376="","",IF(OR(LEFT(F376,9)="Offentlig",LEFT(F376,6)="Privat"),SUM(B384:B386,B390)*0.44-B392,SUM(B384:B385)*0.3-B392))</f>
        <v/>
      </c>
      <c r="C381" s="1"/>
      <c r="D381" s="30"/>
      <c r="E381" s="30"/>
      <c r="F381" s="54"/>
      <c r="G381" s="55"/>
      <c r="H381" s="56"/>
      <c r="J381" s="41"/>
      <c r="R381" s="34"/>
      <c r="S381" s="34"/>
      <c r="T381" s="34"/>
      <c r="AF381" s="25"/>
      <c r="AG381" s="25"/>
      <c r="AH381" s="25"/>
    </row>
    <row r="382" spans="1:34" ht="15.75" thickBot="1" x14ac:dyDescent="0.3">
      <c r="D382" s="35"/>
      <c r="E382" s="35"/>
      <c r="F382" s="35"/>
      <c r="G382" s="35"/>
      <c r="H382" s="35"/>
      <c r="R382" s="34" t="s">
        <v>34</v>
      </c>
      <c r="S382" s="34" t="s">
        <v>35</v>
      </c>
      <c r="T382" s="34" t="s">
        <v>36</v>
      </c>
      <c r="AF382" s="25"/>
      <c r="AG382" s="25"/>
      <c r="AH382" s="25"/>
    </row>
    <row r="383" spans="1:34" ht="15.75" thickBot="1" x14ac:dyDescent="0.3">
      <c r="A383" s="3" t="str">
        <f>IF(B393&gt;0,"Ja","")</f>
        <v/>
      </c>
      <c r="B383" s="4" t="s">
        <v>19</v>
      </c>
      <c r="C383" s="5" t="s">
        <v>119</v>
      </c>
      <c r="D383" s="5" t="s">
        <v>20</v>
      </c>
      <c r="E383" s="5" t="s">
        <v>118</v>
      </c>
      <c r="F383" s="5" t="s">
        <v>21</v>
      </c>
      <c r="G383" s="6" t="s">
        <v>0</v>
      </c>
      <c r="H383"/>
      <c r="J383" s="3" t="s">
        <v>37</v>
      </c>
      <c r="L383" s="10"/>
      <c r="M383" s="10"/>
      <c r="N383" s="10"/>
      <c r="O383" s="10"/>
      <c r="P383" s="50" t="s">
        <v>57</v>
      </c>
      <c r="Q383" s="43"/>
      <c r="R383" s="34"/>
      <c r="S383" s="34"/>
      <c r="T383" s="34"/>
      <c r="AF383" s="25"/>
      <c r="AG383" s="25"/>
      <c r="AH383" s="25"/>
    </row>
    <row r="384" spans="1:34" ht="15.75" thickBot="1" x14ac:dyDescent="0.3">
      <c r="A384" s="7" t="s">
        <v>61</v>
      </c>
      <c r="B384" s="77"/>
      <c r="C384" s="78">
        <f>IFERROR(IF(H378="",IF(E384="",B384*F378,E384),IF(E384="",B384*H378,E384)),0)</f>
        <v>0</v>
      </c>
      <c r="D384" s="78">
        <f t="shared" ref="D384:D390" si="145">IFERROR(B384-C384,0)</f>
        <v>0</v>
      </c>
      <c r="E384" s="79"/>
      <c r="F384" s="79"/>
      <c r="G384" s="17"/>
      <c r="H384"/>
      <c r="I384">
        <f>IF($F$53&lt;&gt;"Offentlig forsknings- og vidensformidlingsorganisation",0,IF(B384="",0,B384))</f>
        <v>0</v>
      </c>
      <c r="J384" s="51"/>
      <c r="K384" s="9"/>
      <c r="L384" s="9"/>
      <c r="M384" s="9"/>
      <c r="N384" s="9"/>
      <c r="O384" s="44" t="str">
        <f>A384</f>
        <v>VIP</v>
      </c>
      <c r="P384" s="45" t="str">
        <f>IFERROR(C384/B384,"")</f>
        <v/>
      </c>
      <c r="Q384" s="43"/>
      <c r="R384" s="34">
        <f>IF(B384=0,0,B384*$F$18)</f>
        <v>0</v>
      </c>
      <c r="S384" s="34" t="str">
        <f>IFERROR(IF(NOT(ISNUMBER(H380)),"",IF(H378="Anden offentlig støtte overstiger GUDP max tilskudsbeløb",0,B384*H380)),0)</f>
        <v/>
      </c>
      <c r="T384" s="34">
        <f>IF(NOT(ISNUMBER(S384)),R384,IFERROR(IF(S384=0,0,S384),0))</f>
        <v>0</v>
      </c>
      <c r="AF384" s="25"/>
      <c r="AG384" s="25"/>
      <c r="AH384" s="25"/>
    </row>
    <row r="385" spans="1:34" x14ac:dyDescent="0.25">
      <c r="A385" s="70" t="s">
        <v>62</v>
      </c>
      <c r="B385" s="77"/>
      <c r="C385" s="78">
        <f>IFERROR(IF(H378="",IF(E385="",B385*F378,E385),IF(E385="",B385*H378,E385)),0)</f>
        <v>0</v>
      </c>
      <c r="D385" s="78">
        <f t="shared" si="145"/>
        <v>0</v>
      </c>
      <c r="E385" s="79"/>
      <c r="F385" s="79"/>
      <c r="G385" s="17"/>
      <c r="H385"/>
      <c r="J385" s="52"/>
      <c r="K385" s="10"/>
      <c r="L385" s="10"/>
      <c r="M385" s="10"/>
      <c r="N385" s="10"/>
      <c r="O385" s="44" t="str">
        <f>A385</f>
        <v>TAP</v>
      </c>
      <c r="P385" s="71" t="str">
        <f>IFERROR(C385/B385,"")</f>
        <v/>
      </c>
      <c r="Q385" s="43"/>
      <c r="R385" s="34"/>
      <c r="S385" s="34"/>
      <c r="T385" s="34"/>
      <c r="AF385" s="25"/>
      <c r="AG385" s="25"/>
      <c r="AH385" s="25"/>
    </row>
    <row r="386" spans="1:34" x14ac:dyDescent="0.25">
      <c r="A386" s="8" t="s">
        <v>23</v>
      </c>
      <c r="B386" s="77"/>
      <c r="C386" s="78">
        <f>IFERROR(IF(H378="",IF(E386="",B386*F378,E386),IF(E386="",B386*H378,E386)),0)</f>
        <v>0</v>
      </c>
      <c r="D386" s="78">
        <f t="shared" si="145"/>
        <v>0</v>
      </c>
      <c r="E386" s="79"/>
      <c r="F386" s="79"/>
      <c r="G386" s="17"/>
      <c r="H386"/>
      <c r="I386">
        <f t="shared" ref="I386:I393" si="146">IF($F$53&lt;&gt;"Offentlig forsknings- og vidensformidlingsorganisation",0,IF(B386="",0,B386))</f>
        <v>0</v>
      </c>
      <c r="J386" s="52"/>
      <c r="K386" s="10"/>
      <c r="L386" s="10"/>
      <c r="M386" s="10"/>
      <c r="N386" s="10"/>
      <c r="O386" s="46" t="str">
        <f t="shared" ref="O386:O394" si="147">A386</f>
        <v>Øvrige omkostninger</v>
      </c>
      <c r="P386" s="47" t="str">
        <f t="shared" ref="P386:P394" si="148">IFERROR(C386/B386,"")</f>
        <v/>
      </c>
      <c r="Q386" s="43"/>
      <c r="R386" s="34">
        <f t="shared" ref="R386:R394" si="149">IF(B386=0,0,B386*$F$18)</f>
        <v>0</v>
      </c>
      <c r="S386" s="34" t="str">
        <f>IFERROR(IF(NOT(ISNUMBER(H380)),"",IF(H378="Anden offentlig støtte overstiger GUDP max tilskudsbeløb",0,B386*H380)),0)</f>
        <v/>
      </c>
      <c r="T386" s="34">
        <f t="shared" ref="T386:T394" si="150">IF(NOT(ISNUMBER(S386)),R386,IFERROR(IF(S386=0,0,S386),0))</f>
        <v>0</v>
      </c>
      <c r="AF386" s="25"/>
      <c r="AG386" s="25"/>
      <c r="AH386" s="25"/>
    </row>
    <row r="387" spans="1:34" x14ac:dyDescent="0.25">
      <c r="A387" s="8" t="s">
        <v>24</v>
      </c>
      <c r="B387" s="77"/>
      <c r="C387" s="78">
        <f>IFERROR(IF(H378="",IF(E387="",B387*F378,E387),IF(E387="",B387*H378,E387)),0)</f>
        <v>0</v>
      </c>
      <c r="D387" s="78">
        <f t="shared" si="145"/>
        <v>0</v>
      </c>
      <c r="E387" s="79"/>
      <c r="F387" s="79"/>
      <c r="G387" s="17"/>
      <c r="H387"/>
      <c r="I387">
        <f t="shared" si="146"/>
        <v>0</v>
      </c>
      <c r="J387" s="52"/>
      <c r="K387" s="10"/>
      <c r="L387" s="10"/>
      <c r="M387" s="10"/>
      <c r="N387" s="10"/>
      <c r="O387" s="46" t="str">
        <f t="shared" si="147"/>
        <v>Apparatur/udstyr</v>
      </c>
      <c r="P387" s="47" t="str">
        <f t="shared" si="148"/>
        <v/>
      </c>
      <c r="Q387" s="43"/>
      <c r="R387" s="34">
        <f t="shared" si="149"/>
        <v>0</v>
      </c>
      <c r="S387" s="34" t="str">
        <f>IFERROR(IF(NOT(ISNUMBER(H380)),"",IF(H378="Anden offentlig støtte overstiger GUDP max tilskudsbeløb",0,B387*H380)),0)</f>
        <v/>
      </c>
      <c r="T387" s="34">
        <f t="shared" si="150"/>
        <v>0</v>
      </c>
      <c r="AF387" s="25"/>
      <c r="AG387" s="25"/>
      <c r="AH387" s="25"/>
    </row>
    <row r="388" spans="1:34" x14ac:dyDescent="0.25">
      <c r="A388" s="8" t="s">
        <v>25</v>
      </c>
      <c r="B388" s="77"/>
      <c r="C388" s="78">
        <f>IFERROR(IF(H378="",IF(E388="",B388*F378,E388),IF(E388="",B388*H378,E388)),0)</f>
        <v>0</v>
      </c>
      <c r="D388" s="78">
        <f t="shared" si="145"/>
        <v>0</v>
      </c>
      <c r="E388" s="79"/>
      <c r="F388" s="79"/>
      <c r="G388" s="17"/>
      <c r="H388"/>
      <c r="I388">
        <f t="shared" si="146"/>
        <v>0</v>
      </c>
      <c r="J388" s="52"/>
      <c r="K388" s="10"/>
      <c r="L388" s="10"/>
      <c r="M388" s="10"/>
      <c r="N388" s="10"/>
      <c r="O388" s="46" t="str">
        <f t="shared" si="147"/>
        <v>Scrap-værdi</v>
      </c>
      <c r="P388" s="47" t="str">
        <f t="shared" si="148"/>
        <v/>
      </c>
      <c r="Q388" s="43"/>
      <c r="R388" s="34">
        <f t="shared" si="149"/>
        <v>0</v>
      </c>
      <c r="S388" s="34" t="str">
        <f>IFERROR(IF(NOT(ISNUMBER(H380)),"",IF(H378="Anden offentlig støtte overstiger GUDP max tilskudsbeløb",0,B388*H380)),0)</f>
        <v/>
      </c>
      <c r="T388" s="34">
        <f t="shared" si="150"/>
        <v>0</v>
      </c>
      <c r="AF388" s="25"/>
      <c r="AG388" s="25"/>
      <c r="AH388" s="25"/>
    </row>
    <row r="389" spans="1:34" x14ac:dyDescent="0.25">
      <c r="A389" s="8" t="s">
        <v>26</v>
      </c>
      <c r="B389" s="77"/>
      <c r="C389" s="78">
        <f>IFERROR(IF(H378="",IF(E389="",B389*F378,E389),IF(E389="",B389*H378,E389)),0)</f>
        <v>0</v>
      </c>
      <c r="D389" s="78">
        <f t="shared" si="145"/>
        <v>0</v>
      </c>
      <c r="E389" s="79"/>
      <c r="F389" s="79"/>
      <c r="G389" s="17"/>
      <c r="H389"/>
      <c r="I389">
        <f t="shared" si="146"/>
        <v>0</v>
      </c>
      <c r="J389" s="52"/>
      <c r="K389" s="10"/>
      <c r="L389" s="10"/>
      <c r="M389" s="10"/>
      <c r="N389" s="10"/>
      <c r="O389" s="46" t="str">
        <f t="shared" si="147"/>
        <v>Evt. indtægter</v>
      </c>
      <c r="P389" s="47" t="str">
        <f t="shared" si="148"/>
        <v/>
      </c>
      <c r="Q389" s="43"/>
      <c r="R389" s="34">
        <f t="shared" si="149"/>
        <v>0</v>
      </c>
      <c r="S389" s="34" t="str">
        <f>IFERROR(IF(NOT(ISNUMBER(H380)),"",IF(H378="Anden offentlig støtte overstiger GUDP max tilskudsbeløb",0,B389*H380)),0)</f>
        <v/>
      </c>
      <c r="T389" s="34">
        <f t="shared" si="150"/>
        <v>0</v>
      </c>
      <c r="AF389" s="25"/>
      <c r="AG389" s="25"/>
      <c r="AH389" s="25"/>
    </row>
    <row r="390" spans="1:34" x14ac:dyDescent="0.25">
      <c r="A390" s="8" t="s">
        <v>54</v>
      </c>
      <c r="B390" s="77"/>
      <c r="C390" s="78">
        <f>IFERROR(IF(H378="",IF(E390="",B390*F378,E390),IF(E390="",B390*H378,E390)),0)</f>
        <v>0</v>
      </c>
      <c r="D390" s="78">
        <f t="shared" si="145"/>
        <v>0</v>
      </c>
      <c r="E390" s="79"/>
      <c r="F390" s="79"/>
      <c r="G390" s="17"/>
      <c r="H390"/>
      <c r="I390">
        <f t="shared" si="146"/>
        <v>0</v>
      </c>
      <c r="J390" s="52"/>
      <c r="K390" s="10"/>
      <c r="L390" s="10"/>
      <c r="M390" s="10"/>
      <c r="N390" s="10"/>
      <c r="O390" s="46" t="str">
        <f t="shared" si="147"/>
        <v>Andet</v>
      </c>
      <c r="P390" s="47" t="str">
        <f t="shared" si="148"/>
        <v/>
      </c>
      <c r="Q390" s="43"/>
      <c r="R390" s="34">
        <f t="shared" si="149"/>
        <v>0</v>
      </c>
      <c r="S390" s="34" t="str">
        <f>IFERROR(IF(NOT(ISNUMBER(H380)),"",IF(H378="Anden offentlig støtte overstiger GUDP max tilskudsbeløb",0,B390*H380)),0)</f>
        <v/>
      </c>
      <c r="T390" s="34">
        <f t="shared" si="150"/>
        <v>0</v>
      </c>
      <c r="AF390" s="25"/>
      <c r="AG390" s="25"/>
      <c r="AH390" s="25"/>
    </row>
    <row r="391" spans="1:34" ht="15.75" thickBot="1" x14ac:dyDescent="0.3">
      <c r="A391" s="36" t="s">
        <v>55</v>
      </c>
      <c r="B391" s="80">
        <f t="shared" ref="B391" si="151">SUM(B384:B390)</f>
        <v>0</v>
      </c>
      <c r="C391" s="78">
        <f>SUM(C384:C390)</f>
        <v>0</v>
      </c>
      <c r="D391" s="78">
        <f t="shared" ref="D391:G391" si="152">SUM(D384:D390)</f>
        <v>0</v>
      </c>
      <c r="E391" s="78">
        <f t="shared" si="152"/>
        <v>0</v>
      </c>
      <c r="F391" s="78">
        <f t="shared" si="152"/>
        <v>0</v>
      </c>
      <c r="G391" s="12">
        <f t="shared" si="152"/>
        <v>0</v>
      </c>
      <c r="H391"/>
      <c r="I391">
        <f t="shared" si="146"/>
        <v>0</v>
      </c>
      <c r="J391" s="52"/>
      <c r="K391" s="10"/>
      <c r="L391" s="11"/>
      <c r="M391" s="11"/>
      <c r="N391" s="11"/>
      <c r="O391" s="46" t="str">
        <f t="shared" si="147"/>
        <v>I alt uden biddrag til fælles udgifter</v>
      </c>
      <c r="P391" s="47" t="str">
        <f t="shared" si="148"/>
        <v/>
      </c>
      <c r="Q391" s="43"/>
      <c r="R391" s="34">
        <f t="shared" si="149"/>
        <v>0</v>
      </c>
      <c r="S391" s="34" t="str">
        <f>IFERROR(IF(NOT(ISNUMBER(H380)),"",IF(H378="Anden offentlig støtte overstiger GUDP max tilskudsbeløb",0,B391*H380)),0)</f>
        <v/>
      </c>
      <c r="T391" s="34">
        <f t="shared" si="150"/>
        <v>0</v>
      </c>
      <c r="AF391" s="25"/>
      <c r="AG391" s="25"/>
      <c r="AH391" s="25"/>
    </row>
    <row r="392" spans="1:34" x14ac:dyDescent="0.25">
      <c r="A392" s="8" t="s">
        <v>56</v>
      </c>
      <c r="B392" s="77"/>
      <c r="C392" s="78">
        <f>IFERROR(IF(H378="",IF(E392="",B392*F378,E392),IF(E392="",B392*H378,E392)),0)</f>
        <v>0</v>
      </c>
      <c r="D392" s="78">
        <f>IFERROR(B392-C392,0)</f>
        <v>0</v>
      </c>
      <c r="E392" s="79"/>
      <c r="F392" s="79"/>
      <c r="G392" s="17"/>
      <c r="H392"/>
      <c r="I392">
        <f t="shared" si="146"/>
        <v>0</v>
      </c>
      <c r="J392" s="52"/>
      <c r="K392" s="10"/>
      <c r="L392" s="10"/>
      <c r="M392" s="10"/>
      <c r="N392" s="10"/>
      <c r="O392" s="46" t="str">
        <f t="shared" si="147"/>
        <v>Biddrag til fælles udgifter</v>
      </c>
      <c r="P392" s="47" t="str">
        <f t="shared" si="148"/>
        <v/>
      </c>
      <c r="Q392" s="43"/>
      <c r="R392" s="34">
        <f t="shared" si="149"/>
        <v>0</v>
      </c>
      <c r="S392" s="34" t="str">
        <f>IFERROR(IF(NOT(ISNUMBER(H380)),"",IF(H378="Anden offentlig støtte overstiger GUDP max tilskudsbeløb",0,B392*H380)),0)</f>
        <v/>
      </c>
      <c r="T392" s="34">
        <f t="shared" si="150"/>
        <v>0</v>
      </c>
      <c r="AF392" s="25"/>
      <c r="AG392" s="25"/>
      <c r="AH392" s="25"/>
    </row>
    <row r="393" spans="1:34" ht="15.75" thickBot="1" x14ac:dyDescent="0.3">
      <c r="A393" s="37" t="s">
        <v>27</v>
      </c>
      <c r="B393" s="81">
        <f>SUM(B384:B390)+B392</f>
        <v>0</v>
      </c>
      <c r="C393" s="82">
        <f>SUM(C384:C390)+C392</f>
        <v>0</v>
      </c>
      <c r="D393" s="82">
        <f>IF(SUM(D384:D390)+D392-SUM(D394:F394)&lt;=0,0,SUM(D384:D390)+D392-SUM(D394:F394))</f>
        <v>0</v>
      </c>
      <c r="E393" s="82">
        <f>SUM(E391,E392)</f>
        <v>0</v>
      </c>
      <c r="F393" s="82">
        <f>SUM(F391,F392)</f>
        <v>0</v>
      </c>
      <c r="G393" s="13">
        <f>SUM(G384:G390)+G392</f>
        <v>0</v>
      </c>
      <c r="H393"/>
      <c r="I393">
        <f t="shared" si="146"/>
        <v>0</v>
      </c>
      <c r="J393" s="52"/>
      <c r="K393" s="10"/>
      <c r="L393" s="10"/>
      <c r="M393" s="10"/>
      <c r="N393" s="10"/>
      <c r="O393" s="46" t="str">
        <f t="shared" si="147"/>
        <v>I alt</v>
      </c>
      <c r="P393" s="47" t="str">
        <f t="shared" si="148"/>
        <v/>
      </c>
      <c r="R393" s="34">
        <f t="shared" si="149"/>
        <v>0</v>
      </c>
      <c r="S393" s="34" t="str">
        <f>IFERROR(IF(NOT(ISNUMBER(H380)),"",IF(H378="Anden offentlig støtte overstiger GUDP max tilskudsbeløb",0,B393*H380)),0)</f>
        <v/>
      </c>
      <c r="T393" s="34">
        <f t="shared" si="150"/>
        <v>0</v>
      </c>
      <c r="AF393" s="25"/>
      <c r="AG393" s="25"/>
      <c r="AH393" s="25"/>
    </row>
    <row r="394" spans="1:34" ht="15.75" thickBot="1" x14ac:dyDescent="0.3">
      <c r="A394" s="38" t="s">
        <v>28</v>
      </c>
      <c r="B394" s="83">
        <f>IF(ISBLANK(F394),"",B393)</f>
        <v>0</v>
      </c>
      <c r="C394" s="84">
        <f>IF(ISBLANK(F394),"",C393)</f>
        <v>0</v>
      </c>
      <c r="D394" s="85"/>
      <c r="E394" s="84"/>
      <c r="F394" s="84">
        <f>F393</f>
        <v>0</v>
      </c>
      <c r="G394" s="39">
        <f>IF(ISBLANK(F394),"",G393)</f>
        <v>0</v>
      </c>
      <c r="H394"/>
      <c r="J394" s="53"/>
      <c r="K394" s="11"/>
      <c r="L394" s="11"/>
      <c r="M394" s="11"/>
      <c r="N394" s="11"/>
      <c r="O394" s="48" t="str">
        <f t="shared" si="147"/>
        <v>Finansiering i alt</v>
      </c>
      <c r="P394" s="49" t="str">
        <f t="shared" si="148"/>
        <v/>
      </c>
      <c r="R394" s="34">
        <f t="shared" si="149"/>
        <v>0</v>
      </c>
      <c r="S394" s="34" t="str">
        <f>IFERROR(IF(NOT(ISNUMBER(H380)),"",IF(H378="Anden offentlig støtte overstiger GUDP max tilskudsbeløb",0,B394*H380)),0)</f>
        <v/>
      </c>
      <c r="T394" s="34">
        <f t="shared" si="150"/>
        <v>0</v>
      </c>
      <c r="AF394" s="25"/>
      <c r="AG394" s="25"/>
      <c r="AH394" s="25"/>
    </row>
    <row r="395" spans="1:34" x14ac:dyDescent="0.25">
      <c r="B395" s="35">
        <f>IF(NOT(ISNUMBER(B394)),B393,IF(B394=B393,B393,B394))</f>
        <v>0</v>
      </c>
      <c r="C395" s="35">
        <f>IF(NOT(ISNUMBER(C394)),C393,IF(C394=C393,C393,C394))</f>
        <v>0</v>
      </c>
      <c r="D395" s="35">
        <f>IF(NOT(ISNUMBER(D394)),D393,IF(D394=D393,D393,D394))</f>
        <v>0</v>
      </c>
      <c r="E395" s="35"/>
      <c r="F395" s="35">
        <f>IF(NOT(ISNUMBER(F394)),F393,IF(F394=F393,F393,F394))</f>
        <v>0</v>
      </c>
      <c r="AF395" s="25"/>
      <c r="AG395" s="25"/>
      <c r="AH395" s="25"/>
    </row>
    <row r="396" spans="1:34" ht="15.75" x14ac:dyDescent="0.25">
      <c r="A396" s="2" t="s">
        <v>29</v>
      </c>
      <c r="B396" s="60"/>
      <c r="C396" s="14" t="s">
        <v>53</v>
      </c>
      <c r="E396" s="1" t="s">
        <v>31</v>
      </c>
      <c r="F396" s="150"/>
      <c r="G396" s="150"/>
      <c r="O396" s="57"/>
      <c r="P396" s="57"/>
      <c r="Q396" s="57"/>
      <c r="R396" s="58"/>
      <c r="S396" s="58"/>
      <c r="T396" s="58"/>
      <c r="U396" s="66"/>
      <c r="V396" s="66"/>
      <c r="W396" s="66"/>
      <c r="X396" s="58"/>
    </row>
    <row r="397" spans="1:34" ht="15.75" x14ac:dyDescent="0.25">
      <c r="A397" s="2"/>
      <c r="B397" s="60"/>
      <c r="C397" s="14"/>
      <c r="E397" s="1" t="s">
        <v>58</v>
      </c>
      <c r="F397" s="95" t="str">
        <f>IF(ISBLANK($F$17),"",$F$17)</f>
        <v/>
      </c>
      <c r="G397" s="59"/>
      <c r="O397" s="57"/>
      <c r="P397" s="57"/>
      <c r="Q397" s="57"/>
      <c r="R397" s="58"/>
      <c r="S397" s="58"/>
      <c r="T397" s="58"/>
      <c r="U397" s="68"/>
      <c r="V397" s="58"/>
      <c r="W397" s="58"/>
      <c r="X397" s="58"/>
    </row>
    <row r="398" spans="1:34" ht="30" x14ac:dyDescent="0.25">
      <c r="A398" s="1" t="s">
        <v>5</v>
      </c>
      <c r="B398" s="73"/>
      <c r="C398" s="18"/>
      <c r="E398" s="26" t="s">
        <v>121</v>
      </c>
      <c r="F398" s="42"/>
      <c r="G398" s="27" t="s">
        <v>120</v>
      </c>
      <c r="H398" s="28" t="str">
        <f>IFERROR(IF(H400&lt;0,"Anden offentlig støtte overstiger GUDP max tilskudsbeløb",IF(H400=F400,"",H400)),"")</f>
        <v/>
      </c>
      <c r="I398">
        <f>IF(F396="",0,IF(LEFT(F396,9)="Offentlig",B411*0.44,B404*0.3))</f>
        <v>0</v>
      </c>
      <c r="O398" s="24"/>
      <c r="P398" s="24"/>
      <c r="R398" s="25"/>
      <c r="S398" s="25"/>
      <c r="T398" s="25"/>
      <c r="U398" s="69"/>
    </row>
    <row r="399" spans="1:34" ht="30" x14ac:dyDescent="0.25">
      <c r="A399" s="1"/>
      <c r="B399" s="18"/>
      <c r="C399" s="18"/>
      <c r="E399" s="26" t="s">
        <v>122</v>
      </c>
      <c r="F399" s="87">
        <f>IFERROR(F398*B413,"")</f>
        <v>0</v>
      </c>
      <c r="G399" s="27" t="s">
        <v>123</v>
      </c>
      <c r="H399" s="88" t="str">
        <f>IFERROR(B413*H398,"")</f>
        <v/>
      </c>
      <c r="R399" s="34"/>
      <c r="S399" s="34"/>
      <c r="T399" s="34"/>
      <c r="AF399" s="25"/>
      <c r="AG399" s="25"/>
      <c r="AH399" s="25"/>
    </row>
    <row r="400" spans="1:34" x14ac:dyDescent="0.25">
      <c r="A400" s="1" t="s">
        <v>32</v>
      </c>
      <c r="B400" s="29" t="str">
        <f>IF(F396="","",IF(F396="Offentlig forsknings- og vidensformidlingsorganisation",0.44,IF(F396="Privat forsknings- og vidensformidlingsorganisation",0.44,0.3)))</f>
        <v/>
      </c>
      <c r="C400" s="1"/>
      <c r="D400" s="30"/>
      <c r="E400" s="30"/>
      <c r="F400" s="31">
        <f>F398</f>
        <v>0</v>
      </c>
      <c r="G400" s="32"/>
      <c r="H400" s="33" t="str">
        <f>IFERROR(IF(B413*(1-F400)-D414-F414&lt;0,F400-((B413*F400+F414+D414)-B413)/B413,""),"")</f>
        <v/>
      </c>
      <c r="R400" s="34"/>
      <c r="S400" s="34"/>
      <c r="T400" s="34"/>
      <c r="AF400" s="25"/>
      <c r="AG400" s="25"/>
      <c r="AH400" s="25"/>
    </row>
    <row r="401" spans="1:34" x14ac:dyDescent="0.25">
      <c r="A401" s="1" t="s">
        <v>33</v>
      </c>
      <c r="B401" s="86" t="str">
        <f>IF(F396="","",IF(OR(LEFT(F396,9)="Offentlig",LEFT(F396,6)="Privat"),SUM(B404:B406,B410)*0.44-B412,SUM(B404:B405)*0.3-B412))</f>
        <v/>
      </c>
      <c r="C401" s="1"/>
      <c r="D401" s="30"/>
      <c r="E401" s="30"/>
      <c r="F401" s="54"/>
      <c r="G401" s="55"/>
      <c r="H401" s="56"/>
      <c r="J401" s="41"/>
      <c r="R401" s="34"/>
      <c r="S401" s="34"/>
      <c r="T401" s="34"/>
      <c r="AF401" s="25"/>
      <c r="AG401" s="25"/>
      <c r="AH401" s="25"/>
    </row>
    <row r="402" spans="1:34" ht="15.75" thickBot="1" x14ac:dyDescent="0.3">
      <c r="D402" s="35"/>
      <c r="E402" s="35"/>
      <c r="F402" s="35"/>
      <c r="G402" s="35"/>
      <c r="H402" s="35"/>
      <c r="R402" s="34" t="s">
        <v>34</v>
      </c>
      <c r="S402" s="34" t="s">
        <v>35</v>
      </c>
      <c r="T402" s="34" t="s">
        <v>36</v>
      </c>
      <c r="AF402" s="25"/>
      <c r="AG402" s="25"/>
      <c r="AH402" s="25"/>
    </row>
    <row r="403" spans="1:34" ht="15.75" thickBot="1" x14ac:dyDescent="0.3">
      <c r="A403" s="3" t="str">
        <f>IF(B413&gt;0,"Ja","")</f>
        <v/>
      </c>
      <c r="B403" s="4" t="s">
        <v>19</v>
      </c>
      <c r="C403" s="5" t="s">
        <v>119</v>
      </c>
      <c r="D403" s="5" t="s">
        <v>20</v>
      </c>
      <c r="E403" s="5" t="s">
        <v>118</v>
      </c>
      <c r="F403" s="5" t="s">
        <v>21</v>
      </c>
      <c r="G403" s="6" t="s">
        <v>0</v>
      </c>
      <c r="H403"/>
      <c r="J403" s="3" t="s">
        <v>37</v>
      </c>
      <c r="L403" s="10"/>
      <c r="M403" s="10"/>
      <c r="N403" s="10"/>
      <c r="O403" s="10"/>
      <c r="P403" s="50" t="s">
        <v>57</v>
      </c>
      <c r="Q403" s="43"/>
      <c r="R403" s="34"/>
      <c r="S403" s="34"/>
      <c r="T403" s="34"/>
      <c r="AF403" s="25"/>
      <c r="AG403" s="25"/>
      <c r="AH403" s="25"/>
    </row>
    <row r="404" spans="1:34" ht="15.75" thickBot="1" x14ac:dyDescent="0.3">
      <c r="A404" s="7" t="s">
        <v>61</v>
      </c>
      <c r="B404" s="77"/>
      <c r="C404" s="78">
        <f>IFERROR(IF(H398="",IF(E404="",B404*F398,E404),IF(E404="",B404*H398,E404)),0)</f>
        <v>0</v>
      </c>
      <c r="D404" s="78">
        <f t="shared" ref="D404:D410" si="153">IFERROR(B404-C404,0)</f>
        <v>0</v>
      </c>
      <c r="E404" s="79"/>
      <c r="F404" s="79"/>
      <c r="G404" s="17"/>
      <c r="H404"/>
      <c r="I404">
        <f>IF($F$53&lt;&gt;"Offentlig forsknings- og vidensformidlingsorganisation",0,IF(B404="",0,B404))</f>
        <v>0</v>
      </c>
      <c r="J404" s="51"/>
      <c r="K404" s="9"/>
      <c r="L404" s="9"/>
      <c r="M404" s="9"/>
      <c r="N404" s="9"/>
      <c r="O404" s="44" t="str">
        <f>A404</f>
        <v>VIP</v>
      </c>
      <c r="P404" s="45" t="str">
        <f>IFERROR(C404/B404,"")</f>
        <v/>
      </c>
      <c r="Q404" s="43"/>
      <c r="R404" s="34">
        <f>IF(B404=0,0,B404*$F$18)</f>
        <v>0</v>
      </c>
      <c r="S404" s="34" t="str">
        <f>IFERROR(IF(NOT(ISNUMBER(H400)),"",IF(H398="Anden offentlig støtte overstiger GUDP max tilskudsbeløb",0,B404*H400)),0)</f>
        <v/>
      </c>
      <c r="T404" s="34">
        <f>IF(NOT(ISNUMBER(S404)),R404,IFERROR(IF(S404=0,0,S404),0))</f>
        <v>0</v>
      </c>
      <c r="AF404" s="25"/>
      <c r="AG404" s="25"/>
      <c r="AH404" s="25"/>
    </row>
    <row r="405" spans="1:34" x14ac:dyDescent="0.25">
      <c r="A405" s="70" t="s">
        <v>62</v>
      </c>
      <c r="B405" s="77"/>
      <c r="C405" s="78">
        <f>IFERROR(IF(H398="",IF(E405="",B405*F398,E405),IF(E405="",B405*H398,E405)),0)</f>
        <v>0</v>
      </c>
      <c r="D405" s="78">
        <f t="shared" si="153"/>
        <v>0</v>
      </c>
      <c r="E405" s="79"/>
      <c r="F405" s="79"/>
      <c r="G405" s="17"/>
      <c r="H405"/>
      <c r="J405" s="52"/>
      <c r="K405" s="10"/>
      <c r="L405" s="10"/>
      <c r="M405" s="10"/>
      <c r="N405" s="10"/>
      <c r="O405" s="44" t="str">
        <f>A405</f>
        <v>TAP</v>
      </c>
      <c r="P405" s="71" t="str">
        <f>IFERROR(C405/B405,"")</f>
        <v/>
      </c>
      <c r="Q405" s="43"/>
      <c r="R405" s="34"/>
      <c r="S405" s="34"/>
      <c r="T405" s="34"/>
      <c r="AF405" s="25"/>
      <c r="AG405" s="25"/>
      <c r="AH405" s="25"/>
    </row>
    <row r="406" spans="1:34" x14ac:dyDescent="0.25">
      <c r="A406" s="8" t="s">
        <v>23</v>
      </c>
      <c r="B406" s="77"/>
      <c r="C406" s="78">
        <f>IFERROR(IF(H398="",IF(E406="",B406*F398,E406),IF(E406="",B406*H398,E406)),0)</f>
        <v>0</v>
      </c>
      <c r="D406" s="78">
        <f t="shared" si="153"/>
        <v>0</v>
      </c>
      <c r="E406" s="79"/>
      <c r="F406" s="79"/>
      <c r="G406" s="17"/>
      <c r="H406"/>
      <c r="I406">
        <f t="shared" ref="I406:I413" si="154">IF($F$53&lt;&gt;"Offentlig forsknings- og vidensformidlingsorganisation",0,IF(B406="",0,B406))</f>
        <v>0</v>
      </c>
      <c r="J406" s="52"/>
      <c r="K406" s="10"/>
      <c r="L406" s="10"/>
      <c r="M406" s="10"/>
      <c r="N406" s="10"/>
      <c r="O406" s="46" t="str">
        <f t="shared" ref="O406:O414" si="155">A406</f>
        <v>Øvrige omkostninger</v>
      </c>
      <c r="P406" s="47" t="str">
        <f t="shared" ref="P406:P414" si="156">IFERROR(C406/B406,"")</f>
        <v/>
      </c>
      <c r="Q406" s="43"/>
      <c r="R406" s="34">
        <f t="shared" ref="R406:R414" si="157">IF(B406=0,0,B406*$F$18)</f>
        <v>0</v>
      </c>
      <c r="S406" s="34" t="str">
        <f>IFERROR(IF(NOT(ISNUMBER(H400)),"",IF(H398="Anden offentlig støtte overstiger GUDP max tilskudsbeløb",0,B406*H400)),0)</f>
        <v/>
      </c>
      <c r="T406" s="34">
        <f t="shared" ref="T406:T414" si="158">IF(NOT(ISNUMBER(S406)),R406,IFERROR(IF(S406=0,0,S406),0))</f>
        <v>0</v>
      </c>
      <c r="AF406" s="25"/>
      <c r="AG406" s="25"/>
      <c r="AH406" s="25"/>
    </row>
    <row r="407" spans="1:34" x14ac:dyDescent="0.25">
      <c r="A407" s="8" t="s">
        <v>24</v>
      </c>
      <c r="B407" s="77"/>
      <c r="C407" s="78">
        <f>IFERROR(IF(H398="",IF(E407="",B407*F398,E407),IF(E407="",B407*H398,E407)),0)</f>
        <v>0</v>
      </c>
      <c r="D407" s="78">
        <f t="shared" si="153"/>
        <v>0</v>
      </c>
      <c r="E407" s="79"/>
      <c r="F407" s="79"/>
      <c r="G407" s="17"/>
      <c r="H407"/>
      <c r="I407">
        <f t="shared" si="154"/>
        <v>0</v>
      </c>
      <c r="J407" s="52"/>
      <c r="K407" s="10"/>
      <c r="L407" s="10"/>
      <c r="M407" s="10"/>
      <c r="N407" s="10"/>
      <c r="O407" s="46" t="str">
        <f t="shared" si="155"/>
        <v>Apparatur/udstyr</v>
      </c>
      <c r="P407" s="47" t="str">
        <f t="shared" si="156"/>
        <v/>
      </c>
      <c r="Q407" s="43"/>
      <c r="R407" s="34">
        <f t="shared" si="157"/>
        <v>0</v>
      </c>
      <c r="S407" s="34" t="str">
        <f>IFERROR(IF(NOT(ISNUMBER(H400)),"",IF(H398="Anden offentlig støtte overstiger GUDP max tilskudsbeløb",0,B407*H400)),0)</f>
        <v/>
      </c>
      <c r="T407" s="34">
        <f t="shared" si="158"/>
        <v>0</v>
      </c>
      <c r="AF407" s="25"/>
      <c r="AG407" s="25"/>
      <c r="AH407" s="25"/>
    </row>
    <row r="408" spans="1:34" x14ac:dyDescent="0.25">
      <c r="A408" s="8" t="s">
        <v>25</v>
      </c>
      <c r="B408" s="77"/>
      <c r="C408" s="78">
        <f>IFERROR(IF(H398="",IF(E408="",B408*F398,E408),IF(E408="",B408*H398,E408)),0)</f>
        <v>0</v>
      </c>
      <c r="D408" s="78">
        <f t="shared" si="153"/>
        <v>0</v>
      </c>
      <c r="E408" s="79"/>
      <c r="F408" s="79"/>
      <c r="G408" s="17"/>
      <c r="H408"/>
      <c r="I408">
        <f t="shared" si="154"/>
        <v>0</v>
      </c>
      <c r="J408" s="52"/>
      <c r="K408" s="10"/>
      <c r="L408" s="10"/>
      <c r="M408" s="10"/>
      <c r="N408" s="10"/>
      <c r="O408" s="46" t="str">
        <f t="shared" si="155"/>
        <v>Scrap-værdi</v>
      </c>
      <c r="P408" s="47" t="str">
        <f t="shared" si="156"/>
        <v/>
      </c>
      <c r="Q408" s="43"/>
      <c r="R408" s="34">
        <f t="shared" si="157"/>
        <v>0</v>
      </c>
      <c r="S408" s="34" t="str">
        <f>IFERROR(IF(NOT(ISNUMBER(H400)),"",IF(H398="Anden offentlig støtte overstiger GUDP max tilskudsbeløb",0,B408*H400)),0)</f>
        <v/>
      </c>
      <c r="T408" s="34">
        <f t="shared" si="158"/>
        <v>0</v>
      </c>
      <c r="AF408" s="25"/>
      <c r="AG408" s="25"/>
      <c r="AH408" s="25"/>
    </row>
    <row r="409" spans="1:34" x14ac:dyDescent="0.25">
      <c r="A409" s="8" t="s">
        <v>26</v>
      </c>
      <c r="B409" s="77"/>
      <c r="C409" s="78">
        <f>IFERROR(IF(H398="",IF(E409="",B409*F398,E409),IF(E409="",B409*H398,E409)),0)</f>
        <v>0</v>
      </c>
      <c r="D409" s="78">
        <f t="shared" si="153"/>
        <v>0</v>
      </c>
      <c r="E409" s="79"/>
      <c r="F409" s="79"/>
      <c r="G409" s="17"/>
      <c r="H409"/>
      <c r="I409">
        <f t="shared" si="154"/>
        <v>0</v>
      </c>
      <c r="J409" s="52"/>
      <c r="K409" s="10"/>
      <c r="L409" s="10"/>
      <c r="M409" s="10"/>
      <c r="N409" s="10"/>
      <c r="O409" s="46" t="str">
        <f t="shared" si="155"/>
        <v>Evt. indtægter</v>
      </c>
      <c r="P409" s="47" t="str">
        <f t="shared" si="156"/>
        <v/>
      </c>
      <c r="Q409" s="43"/>
      <c r="R409" s="34">
        <f t="shared" si="157"/>
        <v>0</v>
      </c>
      <c r="S409" s="34" t="str">
        <f>IFERROR(IF(NOT(ISNUMBER(H400)),"",IF(H398="Anden offentlig støtte overstiger GUDP max tilskudsbeløb",0,B409*H400)),0)</f>
        <v/>
      </c>
      <c r="T409" s="34">
        <f t="shared" si="158"/>
        <v>0</v>
      </c>
      <c r="AF409" s="25"/>
      <c r="AG409" s="25"/>
      <c r="AH409" s="25"/>
    </row>
    <row r="410" spans="1:34" x14ac:dyDescent="0.25">
      <c r="A410" s="8" t="s">
        <v>54</v>
      </c>
      <c r="B410" s="77"/>
      <c r="C410" s="78">
        <f>IFERROR(IF(H398="",IF(E410="",B410*F398,E410),IF(E410="",B410*H398,E410)),0)</f>
        <v>0</v>
      </c>
      <c r="D410" s="78">
        <f t="shared" si="153"/>
        <v>0</v>
      </c>
      <c r="E410" s="79"/>
      <c r="F410" s="79"/>
      <c r="G410" s="17"/>
      <c r="H410"/>
      <c r="I410">
        <f t="shared" si="154"/>
        <v>0</v>
      </c>
      <c r="J410" s="52"/>
      <c r="K410" s="10"/>
      <c r="L410" s="10"/>
      <c r="M410" s="10"/>
      <c r="N410" s="10"/>
      <c r="O410" s="46" t="str">
        <f t="shared" si="155"/>
        <v>Andet</v>
      </c>
      <c r="P410" s="47" t="str">
        <f t="shared" si="156"/>
        <v/>
      </c>
      <c r="Q410" s="43"/>
      <c r="R410" s="34">
        <f t="shared" si="157"/>
        <v>0</v>
      </c>
      <c r="S410" s="34" t="str">
        <f>IFERROR(IF(NOT(ISNUMBER(H400)),"",IF(H398="Anden offentlig støtte overstiger GUDP max tilskudsbeløb",0,B410*H400)),0)</f>
        <v/>
      </c>
      <c r="T410" s="34">
        <f t="shared" si="158"/>
        <v>0</v>
      </c>
      <c r="AF410" s="25"/>
      <c r="AG410" s="25"/>
      <c r="AH410" s="25"/>
    </row>
    <row r="411" spans="1:34" ht="15.75" thickBot="1" x14ac:dyDescent="0.3">
      <c r="A411" s="36" t="s">
        <v>55</v>
      </c>
      <c r="B411" s="80">
        <f t="shared" ref="B411" si="159">SUM(B404:B410)</f>
        <v>0</v>
      </c>
      <c r="C411" s="78">
        <f>SUM(C404:C410)</f>
        <v>0</v>
      </c>
      <c r="D411" s="78">
        <f t="shared" ref="D411:G411" si="160">SUM(D404:D410)</f>
        <v>0</v>
      </c>
      <c r="E411" s="78">
        <f t="shared" si="160"/>
        <v>0</v>
      </c>
      <c r="F411" s="78">
        <f t="shared" si="160"/>
        <v>0</v>
      </c>
      <c r="G411" s="12">
        <f t="shared" si="160"/>
        <v>0</v>
      </c>
      <c r="H411"/>
      <c r="I411">
        <f t="shared" si="154"/>
        <v>0</v>
      </c>
      <c r="J411" s="52"/>
      <c r="K411" s="10"/>
      <c r="L411" s="11"/>
      <c r="M411" s="11"/>
      <c r="N411" s="11"/>
      <c r="O411" s="46" t="str">
        <f t="shared" si="155"/>
        <v>I alt uden biddrag til fælles udgifter</v>
      </c>
      <c r="P411" s="47" t="str">
        <f t="shared" si="156"/>
        <v/>
      </c>
      <c r="Q411" s="43"/>
      <c r="R411" s="34">
        <f t="shared" si="157"/>
        <v>0</v>
      </c>
      <c r="S411" s="34" t="str">
        <f>IFERROR(IF(NOT(ISNUMBER(H400)),"",IF(H398="Anden offentlig støtte overstiger GUDP max tilskudsbeløb",0,B411*H400)),0)</f>
        <v/>
      </c>
      <c r="T411" s="34">
        <f t="shared" si="158"/>
        <v>0</v>
      </c>
      <c r="AF411" s="25"/>
      <c r="AG411" s="25"/>
      <c r="AH411" s="25"/>
    </row>
    <row r="412" spans="1:34" x14ac:dyDescent="0.25">
      <c r="A412" s="8" t="s">
        <v>56</v>
      </c>
      <c r="B412" s="77"/>
      <c r="C412" s="78">
        <f>IFERROR(IF(H398="",IF(E412="",B412*F398,E412),IF(E412="",B412*H398,E412)),0)</f>
        <v>0</v>
      </c>
      <c r="D412" s="78">
        <f>IFERROR(B412-C412,0)</f>
        <v>0</v>
      </c>
      <c r="E412" s="79"/>
      <c r="F412" s="79"/>
      <c r="G412" s="17"/>
      <c r="H412"/>
      <c r="I412">
        <f t="shared" si="154"/>
        <v>0</v>
      </c>
      <c r="J412" s="52"/>
      <c r="K412" s="10"/>
      <c r="L412" s="10"/>
      <c r="M412" s="10"/>
      <c r="N412" s="10"/>
      <c r="O412" s="46" t="str">
        <f t="shared" si="155"/>
        <v>Biddrag til fælles udgifter</v>
      </c>
      <c r="P412" s="47" t="str">
        <f t="shared" si="156"/>
        <v/>
      </c>
      <c r="Q412" s="43"/>
      <c r="R412" s="34">
        <f t="shared" si="157"/>
        <v>0</v>
      </c>
      <c r="S412" s="34" t="str">
        <f>IFERROR(IF(NOT(ISNUMBER(H400)),"",IF(H398="Anden offentlig støtte overstiger GUDP max tilskudsbeløb",0,B412*H400)),0)</f>
        <v/>
      </c>
      <c r="T412" s="34">
        <f t="shared" si="158"/>
        <v>0</v>
      </c>
      <c r="AF412" s="25"/>
      <c r="AG412" s="25"/>
      <c r="AH412" s="25"/>
    </row>
    <row r="413" spans="1:34" ht="15.75" thickBot="1" x14ac:dyDescent="0.3">
      <c r="A413" s="37" t="s">
        <v>27</v>
      </c>
      <c r="B413" s="81">
        <f>SUM(B404:B410)+B412</f>
        <v>0</v>
      </c>
      <c r="C413" s="82">
        <f>SUM(C404:C410)+C412</f>
        <v>0</v>
      </c>
      <c r="D413" s="82">
        <f>IF(SUM(D404:D410)+D412-SUM(D414:F414)&lt;=0,0,SUM(D404:D410)+D412-SUM(D414:F414))</f>
        <v>0</v>
      </c>
      <c r="E413" s="82">
        <f>SUM(E411,E412)</f>
        <v>0</v>
      </c>
      <c r="F413" s="82">
        <f>SUM(F411,F412)</f>
        <v>0</v>
      </c>
      <c r="G413" s="13">
        <f>SUM(G404:G410)+G412</f>
        <v>0</v>
      </c>
      <c r="H413"/>
      <c r="I413">
        <f t="shared" si="154"/>
        <v>0</v>
      </c>
      <c r="J413" s="52"/>
      <c r="K413" s="10"/>
      <c r="L413" s="10"/>
      <c r="M413" s="10"/>
      <c r="N413" s="10"/>
      <c r="O413" s="46" t="str">
        <f t="shared" si="155"/>
        <v>I alt</v>
      </c>
      <c r="P413" s="47" t="str">
        <f t="shared" si="156"/>
        <v/>
      </c>
      <c r="R413" s="34">
        <f t="shared" si="157"/>
        <v>0</v>
      </c>
      <c r="S413" s="34" t="str">
        <f>IFERROR(IF(NOT(ISNUMBER(H400)),"",IF(H398="Anden offentlig støtte overstiger GUDP max tilskudsbeløb",0,B413*H400)),0)</f>
        <v/>
      </c>
      <c r="T413" s="34">
        <f t="shared" si="158"/>
        <v>0</v>
      </c>
      <c r="AF413" s="25"/>
      <c r="AG413" s="25"/>
      <c r="AH413" s="25"/>
    </row>
    <row r="414" spans="1:34" ht="15.75" thickBot="1" x14ac:dyDescent="0.3">
      <c r="A414" s="38" t="s">
        <v>28</v>
      </c>
      <c r="B414" s="83">
        <f>IF(ISBLANK(F414),"",B413)</f>
        <v>0</v>
      </c>
      <c r="C414" s="84">
        <f>IF(ISBLANK(F414),"",C413)</f>
        <v>0</v>
      </c>
      <c r="D414" s="85"/>
      <c r="E414" s="84"/>
      <c r="F414" s="84">
        <f>F413</f>
        <v>0</v>
      </c>
      <c r="G414" s="39">
        <f>IF(ISBLANK(F414),"",G413)</f>
        <v>0</v>
      </c>
      <c r="H414"/>
      <c r="J414" s="53"/>
      <c r="K414" s="11"/>
      <c r="L414" s="11"/>
      <c r="M414" s="11"/>
      <c r="N414" s="11"/>
      <c r="O414" s="48" t="str">
        <f t="shared" si="155"/>
        <v>Finansiering i alt</v>
      </c>
      <c r="P414" s="49" t="str">
        <f t="shared" si="156"/>
        <v/>
      </c>
      <c r="R414" s="34">
        <f t="shared" si="157"/>
        <v>0</v>
      </c>
      <c r="S414" s="34" t="str">
        <f>IFERROR(IF(NOT(ISNUMBER(H400)),"",IF(H398="Anden offentlig støtte overstiger GUDP max tilskudsbeløb",0,B414*H400)),0)</f>
        <v/>
      </c>
      <c r="T414" s="34">
        <f t="shared" si="158"/>
        <v>0</v>
      </c>
      <c r="AF414" s="25"/>
      <c r="AG414" s="25"/>
      <c r="AH414" s="25"/>
    </row>
    <row r="415" spans="1:34" x14ac:dyDescent="0.25">
      <c r="B415" s="35">
        <f>IF(NOT(ISNUMBER(B414)),B413,IF(B414=B413,B413,B414))</f>
        <v>0</v>
      </c>
      <c r="C415" s="35">
        <f>IF(NOT(ISNUMBER(C414)),C413,IF(C414=C413,C413,C414))</f>
        <v>0</v>
      </c>
      <c r="D415" s="35">
        <f>IF(NOT(ISNUMBER(D414)),D413,IF(D414=D413,D413,D414))</f>
        <v>0</v>
      </c>
      <c r="E415" s="35"/>
      <c r="F415" s="35">
        <f>IF(NOT(ISNUMBER(F414)),F413,IF(F414=F413,F413,F414))</f>
        <v>0</v>
      </c>
      <c r="AF415" s="25"/>
      <c r="AG415" s="25"/>
      <c r="AH415" s="25"/>
    </row>
  </sheetData>
  <sheetProtection algorithmName="SHA-512" hashValue="Fb6B6tVwdNdnehJYd8VDQwh+iMg+ldsq7SruYeWmBUNh1PUoXAyhlAhR0zB3wGNRnaCbI4bi9uRWbK3Q4MyoSg==" saltValue="+y2nb9A0J2p6Sg7/gUiyHg==" spinCount="100000" sheet="1" selectLockedCells="1"/>
  <mergeCells count="22">
    <mergeCell ref="F396:G396"/>
    <mergeCell ref="F216:G216"/>
    <mergeCell ref="F236:G236"/>
    <mergeCell ref="F256:G256"/>
    <mergeCell ref="F276:G276"/>
    <mergeCell ref="F296:G296"/>
    <mergeCell ref="F376:G376"/>
    <mergeCell ref="F316:G316"/>
    <mergeCell ref="F336:G336"/>
    <mergeCell ref="F356:G356"/>
    <mergeCell ref="D2:F2"/>
    <mergeCell ref="J4:L4"/>
    <mergeCell ref="F16:G16"/>
    <mergeCell ref="F36:G36"/>
    <mergeCell ref="F56:G56"/>
    <mergeCell ref="F176:G176"/>
    <mergeCell ref="F196:G196"/>
    <mergeCell ref="F76:G76"/>
    <mergeCell ref="F96:G96"/>
    <mergeCell ref="F116:G116"/>
    <mergeCell ref="F136:G136"/>
    <mergeCell ref="F156:G156"/>
  </mergeCells>
  <conditionalFormatting sqref="P24:P34">
    <cfRule type="expression" dxfId="19" priority="79">
      <formula>RIGHT($F$16,10)&lt;&gt;"Virksomhed"</formula>
    </cfRule>
    <cfRule type="colorScale" priority="80">
      <colorScale>
        <cfvo type="num" val="0"/>
        <cfvo type="max"/>
        <color theme="5"/>
        <color theme="9"/>
      </colorScale>
    </cfRule>
  </conditionalFormatting>
  <conditionalFormatting sqref="P44:P54">
    <cfRule type="expression" dxfId="18" priority="37">
      <formula>RIGHT($F$16,10)&lt;&gt;"Virksomhed"</formula>
    </cfRule>
    <cfRule type="colorScale" priority="38">
      <colorScale>
        <cfvo type="num" val="0"/>
        <cfvo type="max"/>
        <color theme="5"/>
        <color theme="9"/>
      </colorScale>
    </cfRule>
  </conditionalFormatting>
  <conditionalFormatting sqref="P64:P74">
    <cfRule type="expression" dxfId="17" priority="35">
      <formula>RIGHT($F$16,10)&lt;&gt;"Virksomhed"</formula>
    </cfRule>
    <cfRule type="colorScale" priority="36">
      <colorScale>
        <cfvo type="num" val="0"/>
        <cfvo type="max"/>
        <color theme="5"/>
        <color theme="9"/>
      </colorScale>
    </cfRule>
  </conditionalFormatting>
  <conditionalFormatting sqref="P84:P94">
    <cfRule type="expression" dxfId="16" priority="33">
      <formula>RIGHT($F$16,10)&lt;&gt;"Virksomhed"</formula>
    </cfRule>
    <cfRule type="colorScale" priority="34">
      <colorScale>
        <cfvo type="num" val="0"/>
        <cfvo type="max"/>
        <color theme="5"/>
        <color theme="9"/>
      </colorScale>
    </cfRule>
  </conditionalFormatting>
  <conditionalFormatting sqref="P104:P114">
    <cfRule type="expression" dxfId="15" priority="31">
      <formula>RIGHT($F$16,10)&lt;&gt;"Virksomhed"</formula>
    </cfRule>
    <cfRule type="colorScale" priority="32">
      <colorScale>
        <cfvo type="num" val="0"/>
        <cfvo type="max"/>
        <color theme="5"/>
        <color theme="9"/>
      </colorScale>
    </cfRule>
  </conditionalFormatting>
  <conditionalFormatting sqref="P124:P134">
    <cfRule type="expression" dxfId="14" priority="29">
      <formula>RIGHT($F$16,10)&lt;&gt;"Virksomhed"</formula>
    </cfRule>
    <cfRule type="colorScale" priority="30">
      <colorScale>
        <cfvo type="num" val="0"/>
        <cfvo type="max"/>
        <color theme="5"/>
        <color theme="9"/>
      </colorScale>
    </cfRule>
  </conditionalFormatting>
  <conditionalFormatting sqref="P144:P154">
    <cfRule type="expression" dxfId="13" priority="27">
      <formula>RIGHT($F$16,10)&lt;&gt;"Virksomhed"</formula>
    </cfRule>
    <cfRule type="colorScale" priority="28">
      <colorScale>
        <cfvo type="num" val="0"/>
        <cfvo type="max"/>
        <color theme="5"/>
        <color theme="9"/>
      </colorScale>
    </cfRule>
  </conditionalFormatting>
  <conditionalFormatting sqref="P164:P174">
    <cfRule type="expression" dxfId="12" priority="25">
      <formula>RIGHT($F$16,10)&lt;&gt;"Virksomhed"</formula>
    </cfRule>
    <cfRule type="colorScale" priority="26">
      <colorScale>
        <cfvo type="num" val="0"/>
        <cfvo type="max"/>
        <color theme="5"/>
        <color theme="9"/>
      </colorScale>
    </cfRule>
  </conditionalFormatting>
  <conditionalFormatting sqref="P184:P194">
    <cfRule type="expression" dxfId="11" priority="23">
      <formula>RIGHT($F$16,10)&lt;&gt;"Virksomhed"</formula>
    </cfRule>
    <cfRule type="colorScale" priority="24">
      <colorScale>
        <cfvo type="num" val="0"/>
        <cfvo type="max"/>
        <color theme="5"/>
        <color theme="9"/>
      </colorScale>
    </cfRule>
  </conditionalFormatting>
  <conditionalFormatting sqref="P204:P214">
    <cfRule type="expression" dxfId="10" priority="21">
      <formula>RIGHT($F$16,10)&lt;&gt;"Virksomhed"</formula>
    </cfRule>
    <cfRule type="colorScale" priority="22">
      <colorScale>
        <cfvo type="num" val="0"/>
        <cfvo type="max"/>
        <color theme="5"/>
        <color theme="9"/>
      </colorScale>
    </cfRule>
  </conditionalFormatting>
  <conditionalFormatting sqref="P224:P234">
    <cfRule type="expression" dxfId="9" priority="19">
      <formula>RIGHT($F$16,10)&lt;&gt;"Virksomhed"</formula>
    </cfRule>
    <cfRule type="colorScale" priority="20">
      <colorScale>
        <cfvo type="num" val="0"/>
        <cfvo type="max"/>
        <color theme="5"/>
        <color theme="9"/>
      </colorScale>
    </cfRule>
  </conditionalFormatting>
  <conditionalFormatting sqref="P244:P254">
    <cfRule type="expression" dxfId="8" priority="17">
      <formula>RIGHT($F$16,10)&lt;&gt;"Virksomhed"</formula>
    </cfRule>
    <cfRule type="colorScale" priority="18">
      <colorScale>
        <cfvo type="num" val="0"/>
        <cfvo type="max"/>
        <color theme="5"/>
        <color theme="9"/>
      </colorScale>
    </cfRule>
  </conditionalFormatting>
  <conditionalFormatting sqref="P264:P274">
    <cfRule type="expression" dxfId="7" priority="15">
      <formula>RIGHT($F$16,10)&lt;&gt;"Virksomhed"</formula>
    </cfRule>
    <cfRule type="colorScale" priority="16">
      <colorScale>
        <cfvo type="num" val="0"/>
        <cfvo type="max"/>
        <color theme="5"/>
        <color theme="9"/>
      </colorScale>
    </cfRule>
  </conditionalFormatting>
  <conditionalFormatting sqref="P284:P294">
    <cfRule type="expression" dxfId="6" priority="13">
      <formula>RIGHT($F$16,10)&lt;&gt;"Virksomhed"</formula>
    </cfRule>
    <cfRule type="colorScale" priority="14">
      <colorScale>
        <cfvo type="num" val="0"/>
        <cfvo type="max"/>
        <color theme="5"/>
        <color theme="9"/>
      </colorScale>
    </cfRule>
  </conditionalFormatting>
  <conditionalFormatting sqref="P304:P314">
    <cfRule type="expression" dxfId="5" priority="11">
      <formula>RIGHT($F$16,10)&lt;&gt;"Virksomhed"</formula>
    </cfRule>
    <cfRule type="colorScale" priority="12">
      <colorScale>
        <cfvo type="num" val="0"/>
        <cfvo type="max"/>
        <color theme="5"/>
        <color theme="9"/>
      </colorScale>
    </cfRule>
  </conditionalFormatting>
  <conditionalFormatting sqref="P324:P334">
    <cfRule type="expression" dxfId="4" priority="9">
      <formula>RIGHT($F$16,10)&lt;&gt;"Virksomhed"</formula>
    </cfRule>
    <cfRule type="colorScale" priority="10">
      <colorScale>
        <cfvo type="num" val="0"/>
        <cfvo type="max"/>
        <color theme="5"/>
        <color theme="9"/>
      </colorScale>
    </cfRule>
  </conditionalFormatting>
  <conditionalFormatting sqref="P344:P354">
    <cfRule type="expression" dxfId="3" priority="7">
      <formula>RIGHT($F$16,10)&lt;&gt;"Virksomhed"</formula>
    </cfRule>
    <cfRule type="colorScale" priority="8">
      <colorScale>
        <cfvo type="num" val="0"/>
        <cfvo type="max"/>
        <color theme="5"/>
        <color theme="9"/>
      </colorScale>
    </cfRule>
  </conditionalFormatting>
  <conditionalFormatting sqref="P364:P374">
    <cfRule type="expression" dxfId="2" priority="5">
      <formula>RIGHT($F$16,10)&lt;&gt;"Virksomhed"</formula>
    </cfRule>
    <cfRule type="colorScale" priority="6">
      <colorScale>
        <cfvo type="num" val="0"/>
        <cfvo type="max"/>
        <color theme="5"/>
        <color theme="9"/>
      </colorScale>
    </cfRule>
  </conditionalFormatting>
  <conditionalFormatting sqref="P384:P394">
    <cfRule type="expression" dxfId="1" priority="3">
      <formula>RIGHT($F$16,10)&lt;&gt;"Virksomhed"</formula>
    </cfRule>
    <cfRule type="colorScale" priority="4">
      <colorScale>
        <cfvo type="num" val="0"/>
        <cfvo type="max"/>
        <color theme="5"/>
        <color theme="9"/>
      </colorScale>
    </cfRule>
  </conditionalFormatting>
  <conditionalFormatting sqref="P404:P414">
    <cfRule type="expression" dxfId="0" priority="1">
      <formula>RIGHT($F$16,10)&lt;&gt;"Virksomhed"</formula>
    </cfRule>
    <cfRule type="colorScale" priority="2">
      <colorScale>
        <cfvo type="num" val="0"/>
        <cfvo type="max"/>
        <color theme="5"/>
        <color theme="9"/>
      </colorScale>
    </cfRule>
  </conditionalFormatting>
  <dataValidations count="12">
    <dataValidation type="decimal" operator="lessThanOrEqual" allowBlank="1" showInputMessage="1" showErrorMessage="1" errorTitle="Omkostninger oversteget" error="Indtast venligst et tal der ikke overstiger omkostninger minus GUDP's finansiering" sqref="F24:F30 F32 F44:F50 F52 F64:F70 F72 F84:F90 F92 F104:F110 F112 F124:F130 F132 F144:F150 F152 F164:F170 F172 F184:F190 F192 F204:F210 F212 F224:F230 F232 F244:F250 F252 F264:F270 F272 F284:F290 F292 F304:F310 F312 F324:F330 F332 F344:F350 F352 F364:F370 F372 F384:F390 F392 F404:F410 F412" xr:uid="{7A325C99-236E-48CF-9141-10C095FADF74}">
      <formula1>H24-C24</formula1>
    </dataValidation>
    <dataValidation type="decimal" errorStyle="warning" operator="lessThanOrEqual" allowBlank="1" showInputMessage="1" showErrorMessage="1" errorTitle="Neskrivelse af GUDP støttesats" error="Anden offentlig støtte medfører nedskrivelse af GUDP støttesats" sqref="H18:H19 H38:H39 H58:H59 H78:H79 H98:H99 H118:H119 H138:H139 H158:H159 H178:H179 H198:H199 H218:H219 H238:H239 H258:H259 H278:H279 H298:H299 H318:H319 H338:H339 H358:H359 H378:H379 H398:H399" xr:uid="{2B91FB07-7959-4FD9-BFA5-FCEBD583B0E8}">
      <formula1>F18</formula1>
    </dataValidation>
    <dataValidation type="custom" allowBlank="1" showInputMessage="1" showErrorMessage="1" errorTitle="Grunddata mangler" error="Udfyld venligst omkostninger først" sqref="G32 G24:G30 G52 G44:G50 G72 G64:G70 G92 G84:G90 G112 G104:G110 G132 G124:G130 G152 G144:G150 G172 G164:G170 G192 G184:G190 G212 G204:G210 G232 G224:G230 G252 G244:G250 G272 G264:G270 G292 G284:G290 G312 G304:G310 G332 G324:G330 G352 G344:G350 G372 G364:G370 G392 G384:G390 G412 G404:G410" xr:uid="{CBAEDD2B-1E56-4C8E-A58D-3616EC8D2D0E}">
      <formula1>H24&gt;0</formula1>
    </dataValidation>
    <dataValidation operator="greaterThanOrEqual" allowBlank="1" showInputMessage="1" showErrorMessage="1" errorTitle="Omkostninger" error="Dette felt må ikke være tomt" sqref="C33:G34 C31:F31 B34 C53:G54 C51:F51 B54 C73:G74 C71:F71 B74 C93:G94 C91:F91 B94 C113:G114 C111:F111 B114 C133:G134 C131:F131 B134 C153:G154 C151:F151 B154 C173:G174 C171:F171 B174 C193:G194 C191:F191 B194 C213:G214 C211:F211 B214 C233:G234 C231:F231 B234 C253:G254 C251:F251 B254 C273:G274 C271:F271 B274 C293:G294 C291:F291 B294 C313:G314 C311:F311 B314 C333:G334 C331:F331 B334 C353:G354 C351:F351 B354 C373:G374 C371:F371 B374 C393:G394 C391:F391 B394 C413:G414 C411:F411 B414" xr:uid="{9A063DC5-67B5-4357-8A63-035269CBFC83}"/>
    <dataValidation type="decimal" operator="lessThanOrEqual" allowBlank="1" showInputMessage="1" showErrorMessage="1" errorTitle="Tilskudsprocent for høj" error="Du må ikke indtaste en højere tilskudsprocent end der er tilladt" sqref="H20:H21 H40:H41 H60:H61 H80:H81 H100:H101 H120:H121 H140:H141 H160:H161 H180:H181 H200:H201 H220:H221 H240:H241 H260:H261 H280:H281 H300:H301 H320:H321 H340:H341 H360:H361 H380:H381 H400:H401" xr:uid="{3868E14C-5636-4146-A3E8-4C0B4E7B1991}">
      <formula1>F20</formula1>
    </dataValidation>
    <dataValidation type="decimal" operator="greaterThanOrEqual" allowBlank="1" showInputMessage="1" showErrorMessage="1" errorTitle="Omkostninger" error="Dette felt må ikke være tomt" sqref="H33:H34 H31 H53:H54 H51 H73:H74 H71 H93:H94 H91 H113:H114 H111 H133:H134 H131 H153:H154 H151 H173:H174 H171 H193:H194 H191 H213:H214 H211 H233:H234 H231 H253:H254 H251 H273:H274 H271 H293:H294 H291 H313:H314 H311 H333:H334 H331 H353:H354 H351 H373:H374 H371 H393:H394 H391 H413:H414 H411" xr:uid="{E95A3F57-CA9A-4A99-BF2C-D4AC642D3998}">
      <formula1>0</formula1>
    </dataValidation>
    <dataValidation operator="equal" allowBlank="1" showInputMessage="1" showErrorMessage="1" sqref="P24:P34 P44:P54 P64:P74 P84:P94 P104:P114 P124:P134 P144:P154 P164:P174 P184:P194 P204:P214 P224:P234 P244:P254 P264:P274 P284:P294 P304:P314 P324:P334 P344:P354 P364:P374 P384:P394 P404:P414" xr:uid="{74E7D464-84A6-46B7-8E06-4B6F5E13AA69}"/>
    <dataValidation type="custom" allowBlank="1" showInputMessage="1" showErrorMessage="1" sqref="P23 P43 P63 P83 P103 P123 P143 P163 P183 P203 P223 P243 P263 P283 P303 P323 P343 P363 P383 P403" xr:uid="{2656AA21-D8BB-4DEB-99DE-059EAEA4989B}">
      <formula1>O23&lt;&gt;1</formula1>
    </dataValidation>
    <dataValidation type="list" allowBlank="1" showInputMessage="1" showErrorMessage="1" sqref="F16:G16 F36:G36 F56:G56 F76:G76 F96:G96 F116:G116 F136:G136 F156:G156 F176:G176 F196:G196 F216:G216 F236:G236 F256:G256 F276:G276 F296:G296 F316:G316 F336:G336 F356:G356 F376:G376 F396:G396" xr:uid="{DFBB8F09-E752-49BE-8295-B197037A0364}">
      <formula1>$R$6:$R$10</formula1>
    </dataValidation>
    <dataValidation showDropDown="1" showInputMessage="1" showErrorMessage="1" sqref="L16 L36 L56 L76 L96 L116 L136 L156 L176 L196 L216 L236 L256 L276 L296 L316 L336 L356 L376 L396" xr:uid="{8C9C3549-CBDC-4679-8733-BD2DB4FD2480}"/>
    <dataValidation type="list" allowBlank="1" showInputMessage="1" showErrorMessage="1" sqref="F17" xr:uid="{BA921359-3867-44E6-A032-5A4DDEC6E107}">
      <formula1>$T$6:$T$7</formula1>
    </dataValidation>
    <dataValidation type="list" allowBlank="1" showInputMessage="1" showErrorMessage="1" sqref="B18 B38 B58 B78 B98 B118 B138 B158 B178 B198 B218 B238 B258 B278 B298 B318 B338 B358 B378 B398" xr:uid="{5795D87A-C8B6-414B-B544-31B11CB82A97}">
      <formula1>$S$6:$S$9</formula1>
    </dataValidation>
  </dataValidations>
  <pageMargins left="0.7" right="0.7" top="0.75" bottom="0.75" header="0.3" footer="0.3"/>
  <pageSetup paperSize="9" scale="43" fitToHeight="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8F7C-03DE-4FAE-8506-A2B74287D168}">
  <dimension ref="A1:W51"/>
  <sheetViews>
    <sheetView workbookViewId="0">
      <selection activeCell="B89" sqref="B89"/>
    </sheetView>
  </sheetViews>
  <sheetFormatPr defaultColWidth="10" defaultRowHeight="15" x14ac:dyDescent="0.25"/>
  <cols>
    <col min="1" max="1" width="21.42578125" style="98" customWidth="1"/>
    <col min="2" max="2" width="32.85546875" style="98" customWidth="1"/>
    <col min="3" max="3" width="7.28515625" style="98" customWidth="1"/>
    <col min="4" max="18" width="7.5703125" style="98" customWidth="1"/>
    <col min="19" max="19" width="23.7109375" style="98" customWidth="1"/>
    <col min="20" max="21" width="29" style="98" customWidth="1"/>
    <col min="22" max="16384" width="10" style="98"/>
  </cols>
  <sheetData>
    <row r="1" spans="1:23" x14ac:dyDescent="0.25">
      <c r="A1" s="96"/>
      <c r="B1" s="97"/>
      <c r="C1" s="97"/>
      <c r="I1" s="99"/>
    </row>
    <row r="2" spans="1:23" ht="18.75" x14ac:dyDescent="0.3">
      <c r="A2" s="100" t="s">
        <v>66</v>
      </c>
      <c r="B2" s="101"/>
      <c r="C2" s="102"/>
    </row>
    <row r="3" spans="1:23" x14ac:dyDescent="0.25">
      <c r="A3" s="103"/>
      <c r="B3" s="104"/>
      <c r="C3" s="105"/>
      <c r="D3" s="97"/>
      <c r="E3" s="97"/>
      <c r="F3" s="97"/>
      <c r="G3" s="97"/>
      <c r="H3" s="97"/>
      <c r="I3" s="97"/>
      <c r="J3" s="97"/>
      <c r="K3" s="97"/>
      <c r="L3" s="97"/>
      <c r="M3" s="97"/>
      <c r="N3" s="97"/>
      <c r="O3" s="97"/>
      <c r="P3" s="97"/>
      <c r="Q3" s="97"/>
      <c r="R3" s="97"/>
    </row>
    <row r="4" spans="1:23" x14ac:dyDescent="0.25">
      <c r="A4" s="104"/>
      <c r="B4" s="104"/>
      <c r="C4" s="155" t="s">
        <v>67</v>
      </c>
      <c r="D4" s="156"/>
      <c r="E4" s="156"/>
      <c r="F4" s="157"/>
      <c r="G4" s="155" t="s">
        <v>67</v>
      </c>
      <c r="H4" s="156"/>
      <c r="I4" s="156"/>
      <c r="J4" s="157"/>
      <c r="K4" s="155" t="s">
        <v>67</v>
      </c>
      <c r="L4" s="156"/>
      <c r="M4" s="156"/>
      <c r="N4" s="157"/>
      <c r="O4" s="155" t="s">
        <v>67</v>
      </c>
      <c r="P4" s="156"/>
      <c r="Q4" s="156"/>
      <c r="R4" s="157"/>
      <c r="S4" s="106" t="s">
        <v>68</v>
      </c>
      <c r="T4" s="107"/>
      <c r="U4" s="108"/>
    </row>
    <row r="5" spans="1:23" ht="29.25" customHeight="1" x14ac:dyDescent="0.25">
      <c r="A5" s="109"/>
      <c r="B5" s="110" t="s">
        <v>69</v>
      </c>
      <c r="C5" s="111" t="s">
        <v>70</v>
      </c>
      <c r="D5" s="112" t="s">
        <v>71</v>
      </c>
      <c r="E5" s="112" t="s">
        <v>72</v>
      </c>
      <c r="F5" s="112" t="s">
        <v>73</v>
      </c>
      <c r="G5" s="113" t="s">
        <v>70</v>
      </c>
      <c r="H5" s="114" t="s">
        <v>71</v>
      </c>
      <c r="I5" s="114" t="s">
        <v>74</v>
      </c>
      <c r="J5" s="115" t="s">
        <v>73</v>
      </c>
      <c r="K5" s="113" t="s">
        <v>70</v>
      </c>
      <c r="L5" s="114" t="s">
        <v>71</v>
      </c>
      <c r="M5" s="114" t="s">
        <v>72</v>
      </c>
      <c r="N5" s="115" t="s">
        <v>73</v>
      </c>
      <c r="O5" s="112" t="s">
        <v>70</v>
      </c>
      <c r="P5" s="112" t="s">
        <v>71</v>
      </c>
      <c r="Q5" s="112" t="s">
        <v>72</v>
      </c>
      <c r="R5" s="112" t="s">
        <v>73</v>
      </c>
      <c r="S5" s="116" t="s">
        <v>75</v>
      </c>
      <c r="T5" s="117" t="s">
        <v>0</v>
      </c>
      <c r="U5" s="118" t="s">
        <v>76</v>
      </c>
    </row>
    <row r="6" spans="1:23" x14ac:dyDescent="0.25">
      <c r="A6" s="119" t="s">
        <v>77</v>
      </c>
      <c r="B6" s="119"/>
      <c r="C6" s="120"/>
      <c r="D6" s="121"/>
      <c r="E6" s="121"/>
      <c r="F6" s="121"/>
      <c r="G6" s="121"/>
      <c r="H6" s="121"/>
      <c r="I6" s="121"/>
      <c r="J6" s="121"/>
      <c r="K6" s="121"/>
      <c r="L6" s="121"/>
      <c r="M6" s="121"/>
      <c r="N6" s="121"/>
      <c r="O6" s="121"/>
      <c r="P6" s="121"/>
      <c r="Q6" s="121"/>
      <c r="R6" s="121"/>
      <c r="S6" s="122"/>
      <c r="T6" s="123"/>
      <c r="U6" s="124"/>
    </row>
    <row r="7" spans="1:23" x14ac:dyDescent="0.25">
      <c r="A7" s="125" t="s">
        <v>78</v>
      </c>
      <c r="B7" s="126"/>
      <c r="C7" s="127"/>
      <c r="D7" s="105"/>
      <c r="E7" s="105"/>
      <c r="F7" s="105"/>
      <c r="G7" s="105"/>
      <c r="H7" s="105"/>
      <c r="I7" s="105"/>
      <c r="J7" s="105"/>
      <c r="K7" s="105"/>
      <c r="L7" s="105"/>
      <c r="M7" s="105"/>
      <c r="N7" s="105"/>
      <c r="O7" s="105"/>
      <c r="P7" s="105"/>
      <c r="Q7" s="105"/>
      <c r="R7" s="105"/>
      <c r="S7" s="128"/>
      <c r="T7" s="129"/>
      <c r="U7" s="125"/>
    </row>
    <row r="8" spans="1:23" x14ac:dyDescent="0.25">
      <c r="A8" s="125" t="s">
        <v>79</v>
      </c>
      <c r="B8" s="104"/>
      <c r="C8" s="105"/>
      <c r="D8" s="105"/>
      <c r="E8" s="105"/>
      <c r="F8" s="105"/>
      <c r="G8" s="105"/>
      <c r="H8" s="105"/>
      <c r="I8" s="105"/>
      <c r="J8" s="105"/>
      <c r="K8" s="105"/>
      <c r="L8" s="105"/>
      <c r="M8" s="105"/>
      <c r="N8" s="105"/>
      <c r="O8" s="105"/>
      <c r="P8" s="105"/>
      <c r="Q8" s="105"/>
      <c r="R8" s="105"/>
      <c r="S8" s="128"/>
      <c r="T8" s="129"/>
      <c r="U8" s="125"/>
    </row>
    <row r="9" spans="1:23" x14ac:dyDescent="0.25">
      <c r="A9" s="125" t="s">
        <v>80</v>
      </c>
      <c r="B9" s="104"/>
      <c r="C9" s="105"/>
      <c r="D9" s="105"/>
      <c r="E9" s="105"/>
      <c r="F9" s="105"/>
      <c r="G9" s="105"/>
      <c r="H9" s="105"/>
      <c r="I9" s="105"/>
      <c r="J9" s="105"/>
      <c r="K9" s="105"/>
      <c r="L9" s="105"/>
      <c r="M9" s="105"/>
      <c r="N9" s="105"/>
      <c r="O9" s="105"/>
      <c r="P9" s="105"/>
      <c r="Q9" s="105"/>
      <c r="R9" s="105"/>
      <c r="S9" s="128"/>
      <c r="T9" s="128"/>
      <c r="U9" s="104"/>
    </row>
    <row r="10" spans="1:23" x14ac:dyDescent="0.25">
      <c r="A10" s="125" t="s">
        <v>81</v>
      </c>
      <c r="B10" s="104"/>
      <c r="C10" s="105"/>
      <c r="D10" s="105"/>
      <c r="E10" s="105"/>
      <c r="F10" s="105"/>
      <c r="G10" s="105"/>
      <c r="H10" s="105"/>
      <c r="I10" s="105"/>
      <c r="J10" s="105"/>
      <c r="K10" s="105"/>
      <c r="L10" s="105"/>
      <c r="M10" s="105"/>
      <c r="N10" s="105"/>
      <c r="O10" s="105"/>
      <c r="P10" s="105"/>
      <c r="Q10" s="105"/>
      <c r="R10" s="105"/>
      <c r="S10" s="128"/>
      <c r="T10" s="128"/>
      <c r="U10" s="104"/>
    </row>
    <row r="11" spans="1:23" x14ac:dyDescent="0.25">
      <c r="A11" s="125"/>
      <c r="B11" s="104"/>
      <c r="C11" s="105"/>
      <c r="D11" s="105"/>
      <c r="E11" s="105"/>
      <c r="F11" s="105"/>
      <c r="G11" s="105"/>
      <c r="H11" s="105"/>
      <c r="I11" s="105"/>
      <c r="J11" s="105"/>
      <c r="K11" s="105"/>
      <c r="L11" s="105"/>
      <c r="M11" s="105"/>
      <c r="N11" s="105"/>
      <c r="O11" s="105"/>
      <c r="P11" s="105"/>
      <c r="Q11" s="105"/>
      <c r="R11" s="105"/>
      <c r="S11" s="128"/>
      <c r="T11" s="128"/>
      <c r="U11" s="104"/>
    </row>
    <row r="12" spans="1:23" x14ac:dyDescent="0.25">
      <c r="A12" s="125" t="s">
        <v>82</v>
      </c>
      <c r="B12" s="104"/>
      <c r="C12" s="105"/>
      <c r="D12" s="105"/>
      <c r="E12" s="105"/>
      <c r="F12" s="105"/>
      <c r="G12" s="105"/>
      <c r="H12" s="105"/>
      <c r="I12" s="105"/>
      <c r="J12" s="105"/>
      <c r="K12" s="105"/>
      <c r="L12" s="105"/>
      <c r="M12" s="105"/>
      <c r="N12" s="105"/>
      <c r="O12" s="105"/>
      <c r="P12" s="105"/>
      <c r="Q12" s="105"/>
      <c r="R12" s="105"/>
      <c r="S12" s="128"/>
      <c r="T12" s="128"/>
      <c r="U12" s="104"/>
    </row>
    <row r="13" spans="1:23" x14ac:dyDescent="0.25">
      <c r="A13" s="125" t="s">
        <v>83</v>
      </c>
      <c r="B13" s="104"/>
      <c r="C13" s="105"/>
      <c r="D13" s="105"/>
      <c r="E13" s="105"/>
      <c r="F13" s="105"/>
      <c r="G13" s="105"/>
      <c r="H13" s="105"/>
      <c r="I13" s="105"/>
      <c r="J13" s="105"/>
      <c r="K13" s="105"/>
      <c r="L13" s="105"/>
      <c r="M13" s="105"/>
      <c r="N13" s="105"/>
      <c r="O13" s="105"/>
      <c r="P13" s="105"/>
      <c r="Q13" s="105"/>
      <c r="R13" s="105"/>
      <c r="S13" s="128"/>
      <c r="T13" s="128"/>
      <c r="U13" s="104"/>
    </row>
    <row r="14" spans="1:23" x14ac:dyDescent="0.25">
      <c r="A14" s="125" t="s">
        <v>84</v>
      </c>
      <c r="B14" s="104"/>
      <c r="C14" s="105"/>
      <c r="D14" s="105"/>
      <c r="E14" s="105"/>
      <c r="F14" s="105"/>
      <c r="G14" s="105"/>
      <c r="H14" s="105"/>
      <c r="I14" s="105"/>
      <c r="J14" s="105"/>
      <c r="K14" s="105"/>
      <c r="L14" s="105"/>
      <c r="M14" s="105"/>
      <c r="N14" s="105"/>
      <c r="O14" s="105"/>
      <c r="P14" s="105"/>
      <c r="Q14" s="105"/>
      <c r="R14" s="105"/>
      <c r="S14" s="128"/>
      <c r="T14" s="128" t="s">
        <v>85</v>
      </c>
      <c r="U14" s="103" t="s">
        <v>86</v>
      </c>
    </row>
    <row r="15" spans="1:23" x14ac:dyDescent="0.25">
      <c r="A15" s="130" t="s">
        <v>87</v>
      </c>
      <c r="B15" s="119"/>
      <c r="C15" s="120"/>
      <c r="D15" s="121"/>
      <c r="E15" s="121"/>
      <c r="F15" s="121"/>
      <c r="G15" s="121"/>
      <c r="H15" s="121"/>
      <c r="I15" s="121"/>
      <c r="J15" s="121"/>
      <c r="K15" s="121"/>
      <c r="L15" s="121"/>
      <c r="M15" s="121"/>
      <c r="N15" s="121"/>
      <c r="O15" s="121"/>
      <c r="P15" s="121"/>
      <c r="Q15" s="121"/>
      <c r="R15" s="121"/>
      <c r="S15" s="131"/>
      <c r="T15" s="123"/>
      <c r="U15" s="119"/>
    </row>
    <row r="16" spans="1:23" x14ac:dyDescent="0.25">
      <c r="A16" s="125" t="s">
        <v>88</v>
      </c>
      <c r="B16" s="104"/>
      <c r="C16" s="105"/>
      <c r="D16" s="105"/>
      <c r="E16" s="105"/>
      <c r="F16" s="105"/>
      <c r="G16" s="105"/>
      <c r="H16" s="105"/>
      <c r="I16" s="105"/>
      <c r="J16" s="105"/>
      <c r="K16" s="105"/>
      <c r="L16" s="105"/>
      <c r="M16" s="105"/>
      <c r="N16" s="105"/>
      <c r="O16" s="105"/>
      <c r="P16" s="105"/>
      <c r="Q16" s="105"/>
      <c r="R16" s="105"/>
      <c r="S16" s="128"/>
      <c r="T16" s="129"/>
      <c r="U16" s="104"/>
      <c r="W16" s="98" t="s">
        <v>89</v>
      </c>
    </row>
    <row r="17" spans="1:21" x14ac:dyDescent="0.25">
      <c r="A17" s="125" t="s">
        <v>90</v>
      </c>
      <c r="B17" s="104"/>
      <c r="C17" s="105"/>
      <c r="D17" s="105"/>
      <c r="E17" s="105"/>
      <c r="F17" s="105"/>
      <c r="G17" s="105"/>
      <c r="H17" s="105"/>
      <c r="I17" s="105"/>
      <c r="J17" s="105"/>
      <c r="K17" s="105"/>
      <c r="L17" s="105"/>
      <c r="M17" s="105"/>
      <c r="N17" s="105"/>
      <c r="O17" s="105"/>
      <c r="P17" s="105"/>
      <c r="Q17" s="105"/>
      <c r="R17" s="105"/>
      <c r="S17" s="128"/>
      <c r="T17" s="129"/>
      <c r="U17" s="104"/>
    </row>
    <row r="18" spans="1:21" x14ac:dyDescent="0.25">
      <c r="A18" s="125" t="s">
        <v>91</v>
      </c>
      <c r="B18" s="104"/>
      <c r="C18" s="105"/>
      <c r="D18" s="105"/>
      <c r="E18" s="105"/>
      <c r="F18" s="105"/>
      <c r="G18" s="105"/>
      <c r="H18" s="105"/>
      <c r="I18" s="105"/>
      <c r="J18" s="105"/>
      <c r="K18" s="105"/>
      <c r="L18" s="105"/>
      <c r="M18" s="105"/>
      <c r="N18" s="105"/>
      <c r="O18" s="105"/>
      <c r="P18" s="105"/>
      <c r="Q18" s="105"/>
      <c r="R18" s="105"/>
      <c r="S18" s="128"/>
      <c r="T18" s="128"/>
      <c r="U18" s="104"/>
    </row>
    <row r="19" spans="1:21" x14ac:dyDescent="0.25">
      <c r="A19" s="125"/>
      <c r="B19" s="104"/>
      <c r="C19" s="105"/>
      <c r="D19" s="105"/>
      <c r="E19" s="105"/>
      <c r="F19" s="105"/>
      <c r="G19" s="105"/>
      <c r="H19" s="105"/>
      <c r="I19" s="105"/>
      <c r="J19" s="105"/>
      <c r="K19" s="105"/>
      <c r="L19" s="105"/>
      <c r="M19" s="105"/>
      <c r="N19" s="105"/>
      <c r="O19" s="105"/>
      <c r="P19" s="105"/>
      <c r="Q19" s="105"/>
      <c r="R19" s="105"/>
      <c r="S19" s="128"/>
      <c r="T19" s="128"/>
      <c r="U19" s="104"/>
    </row>
    <row r="20" spans="1:21" x14ac:dyDescent="0.25">
      <c r="A20" s="125" t="s">
        <v>82</v>
      </c>
      <c r="B20" s="104"/>
      <c r="C20" s="105"/>
      <c r="D20" s="105"/>
      <c r="E20" s="105"/>
      <c r="F20" s="105"/>
      <c r="G20" s="105"/>
      <c r="H20" s="105"/>
      <c r="I20" s="105"/>
      <c r="J20" s="105"/>
      <c r="K20" s="105"/>
      <c r="L20" s="105"/>
      <c r="M20" s="105"/>
      <c r="N20" s="105"/>
      <c r="O20" s="105"/>
      <c r="P20" s="105"/>
      <c r="Q20" s="105"/>
      <c r="R20" s="105"/>
      <c r="S20" s="128"/>
      <c r="T20" s="128"/>
      <c r="U20" s="104"/>
    </row>
    <row r="21" spans="1:21" x14ac:dyDescent="0.25">
      <c r="A21" s="125" t="s">
        <v>92</v>
      </c>
      <c r="B21" s="104"/>
      <c r="C21" s="105"/>
      <c r="D21" s="105"/>
      <c r="E21" s="105"/>
      <c r="F21" s="105"/>
      <c r="G21" s="105"/>
      <c r="H21" s="105"/>
      <c r="I21" s="105"/>
      <c r="J21" s="105"/>
      <c r="K21" s="105"/>
      <c r="L21" s="105"/>
      <c r="M21" s="105"/>
      <c r="N21" s="105"/>
      <c r="O21" s="105"/>
      <c r="P21" s="105"/>
      <c r="Q21" s="105"/>
      <c r="R21" s="105"/>
      <c r="S21" s="128"/>
      <c r="T21" s="128"/>
      <c r="U21" s="104"/>
    </row>
    <row r="22" spans="1:21" x14ac:dyDescent="0.25">
      <c r="A22" s="125" t="s">
        <v>93</v>
      </c>
      <c r="B22" s="104"/>
      <c r="C22" s="105"/>
      <c r="D22" s="105"/>
      <c r="E22" s="105"/>
      <c r="F22" s="105"/>
      <c r="G22" s="105"/>
      <c r="H22" s="105"/>
      <c r="I22" s="105"/>
      <c r="J22" s="105"/>
      <c r="K22" s="105"/>
      <c r="L22" s="105"/>
      <c r="M22" s="105"/>
      <c r="N22" s="105"/>
      <c r="O22" s="105"/>
      <c r="P22" s="105"/>
      <c r="Q22" s="105"/>
      <c r="R22" s="105"/>
      <c r="S22" s="128"/>
      <c r="T22" s="128" t="s">
        <v>85</v>
      </c>
      <c r="U22" s="104" t="s">
        <v>86</v>
      </c>
    </row>
    <row r="23" spans="1:21" x14ac:dyDescent="0.25">
      <c r="A23" s="130" t="s">
        <v>94</v>
      </c>
      <c r="B23" s="119"/>
      <c r="C23" s="120"/>
      <c r="D23" s="121"/>
      <c r="E23" s="121"/>
      <c r="F23" s="121"/>
      <c r="G23" s="121"/>
      <c r="H23" s="121"/>
      <c r="I23" s="121"/>
      <c r="J23" s="121"/>
      <c r="K23" s="121"/>
      <c r="L23" s="121"/>
      <c r="M23" s="121"/>
      <c r="N23" s="121"/>
      <c r="O23" s="121"/>
      <c r="P23" s="121"/>
      <c r="Q23" s="121"/>
      <c r="R23" s="121"/>
      <c r="S23" s="131"/>
      <c r="T23" s="131"/>
      <c r="U23" s="119"/>
    </row>
    <row r="24" spans="1:21" x14ac:dyDescent="0.25">
      <c r="A24" s="125" t="s">
        <v>95</v>
      </c>
      <c r="B24" s="104"/>
      <c r="C24" s="105"/>
      <c r="D24" s="105"/>
      <c r="E24" s="105"/>
      <c r="F24" s="105"/>
      <c r="G24" s="105"/>
      <c r="H24" s="105"/>
      <c r="I24" s="105"/>
      <c r="J24" s="105"/>
      <c r="K24" s="105"/>
      <c r="L24" s="105"/>
      <c r="M24" s="105"/>
      <c r="N24" s="105"/>
      <c r="O24" s="105"/>
      <c r="P24" s="105"/>
      <c r="Q24" s="105"/>
      <c r="R24" s="105"/>
      <c r="S24" s="128"/>
      <c r="T24" s="132"/>
      <c r="U24" s="133"/>
    </row>
    <row r="25" spans="1:21" x14ac:dyDescent="0.25">
      <c r="A25" s="125" t="s">
        <v>96</v>
      </c>
      <c r="B25" s="104"/>
      <c r="C25" s="105"/>
      <c r="D25" s="105"/>
      <c r="E25" s="105"/>
      <c r="F25" s="105"/>
      <c r="G25" s="105"/>
      <c r="H25" s="105"/>
      <c r="I25" s="105"/>
      <c r="J25" s="105"/>
      <c r="K25" s="105"/>
      <c r="L25" s="105"/>
      <c r="M25" s="105"/>
      <c r="N25" s="105"/>
      <c r="O25" s="105"/>
      <c r="P25" s="105"/>
      <c r="Q25" s="105"/>
      <c r="R25" s="105"/>
      <c r="S25" s="128"/>
      <c r="T25" s="128"/>
      <c r="U25" s="104"/>
    </row>
    <row r="26" spans="1:21" x14ac:dyDescent="0.25">
      <c r="A26" s="125" t="s">
        <v>97</v>
      </c>
      <c r="B26" s="104"/>
      <c r="C26" s="105"/>
      <c r="D26" s="105"/>
      <c r="E26" s="105"/>
      <c r="F26" s="105"/>
      <c r="G26" s="105"/>
      <c r="H26" s="105"/>
      <c r="I26" s="105"/>
      <c r="J26" s="105"/>
      <c r="K26" s="105"/>
      <c r="L26" s="105"/>
      <c r="M26" s="105"/>
      <c r="N26" s="105"/>
      <c r="O26" s="105"/>
      <c r="P26" s="105"/>
      <c r="Q26" s="105"/>
      <c r="R26" s="105"/>
      <c r="S26" s="128"/>
      <c r="T26" s="128"/>
      <c r="U26" s="104"/>
    </row>
    <row r="27" spans="1:21" x14ac:dyDescent="0.25">
      <c r="A27" s="125"/>
      <c r="B27" s="104"/>
      <c r="C27" s="105"/>
      <c r="D27" s="105"/>
      <c r="E27" s="105"/>
      <c r="F27" s="105"/>
      <c r="G27" s="105"/>
      <c r="H27" s="105"/>
      <c r="I27" s="105"/>
      <c r="J27" s="105"/>
      <c r="K27" s="105"/>
      <c r="L27" s="105"/>
      <c r="M27" s="105"/>
      <c r="N27" s="105"/>
      <c r="O27" s="105"/>
      <c r="P27" s="105"/>
      <c r="Q27" s="105"/>
      <c r="R27" s="105"/>
      <c r="S27" s="128"/>
      <c r="T27" s="128"/>
      <c r="U27" s="104"/>
    </row>
    <row r="28" spans="1:21" x14ac:dyDescent="0.25">
      <c r="A28" s="125"/>
      <c r="B28" s="104"/>
      <c r="C28" s="105"/>
      <c r="D28" s="105"/>
      <c r="E28" s="105"/>
      <c r="F28" s="105"/>
      <c r="G28" s="105"/>
      <c r="H28" s="105"/>
      <c r="I28" s="105"/>
      <c r="J28" s="105"/>
      <c r="K28" s="105"/>
      <c r="L28" s="105"/>
      <c r="M28" s="105"/>
      <c r="N28" s="105"/>
      <c r="O28" s="105"/>
      <c r="P28" s="105"/>
      <c r="Q28" s="105"/>
      <c r="R28" s="105"/>
      <c r="S28" s="134"/>
      <c r="T28" s="128" t="s">
        <v>85</v>
      </c>
      <c r="U28" s="104" t="s">
        <v>86</v>
      </c>
    </row>
    <row r="29" spans="1:21" x14ac:dyDescent="0.25">
      <c r="A29" s="130" t="s">
        <v>98</v>
      </c>
      <c r="B29" s="119"/>
      <c r="C29" s="120"/>
      <c r="D29" s="121"/>
      <c r="E29" s="121"/>
      <c r="F29" s="121"/>
      <c r="G29" s="121"/>
      <c r="H29" s="121"/>
      <c r="I29" s="121"/>
      <c r="J29" s="121"/>
      <c r="K29" s="121"/>
      <c r="L29" s="121"/>
      <c r="M29" s="121"/>
      <c r="N29" s="121"/>
      <c r="O29" s="121"/>
      <c r="P29" s="121"/>
      <c r="Q29" s="121"/>
      <c r="R29" s="121"/>
      <c r="S29" s="131"/>
      <c r="T29" s="131"/>
      <c r="U29" s="119"/>
    </row>
    <row r="30" spans="1:21" x14ac:dyDescent="0.25">
      <c r="A30" s="125" t="s">
        <v>99</v>
      </c>
      <c r="B30" s="104"/>
      <c r="C30" s="105"/>
      <c r="D30" s="105"/>
      <c r="E30" s="105"/>
      <c r="F30" s="105"/>
      <c r="G30" s="105"/>
      <c r="H30" s="105"/>
      <c r="I30" s="105"/>
      <c r="J30" s="105"/>
      <c r="K30" s="105"/>
      <c r="L30" s="105"/>
      <c r="M30" s="105"/>
      <c r="N30" s="105"/>
      <c r="O30" s="105"/>
      <c r="P30" s="105"/>
      <c r="Q30" s="105"/>
      <c r="R30" s="105"/>
      <c r="S30" s="128"/>
      <c r="T30" s="128"/>
      <c r="U30" s="104"/>
    </row>
    <row r="31" spans="1:21" x14ac:dyDescent="0.25">
      <c r="A31" s="125" t="s">
        <v>100</v>
      </c>
      <c r="B31" s="104"/>
      <c r="C31" s="105"/>
      <c r="D31" s="105"/>
      <c r="E31" s="105"/>
      <c r="F31" s="105"/>
      <c r="G31" s="105"/>
      <c r="H31" s="105"/>
      <c r="I31" s="105"/>
      <c r="J31" s="105"/>
      <c r="K31" s="105"/>
      <c r="L31" s="105"/>
      <c r="M31" s="105"/>
      <c r="N31" s="105"/>
      <c r="O31" s="105"/>
      <c r="P31" s="105"/>
      <c r="Q31" s="105"/>
      <c r="R31" s="105"/>
      <c r="S31" s="128"/>
      <c r="T31" s="128"/>
      <c r="U31" s="104"/>
    </row>
    <row r="32" spans="1:21" x14ac:dyDescent="0.25">
      <c r="A32" s="125" t="s">
        <v>101</v>
      </c>
      <c r="B32" s="104"/>
      <c r="C32" s="105"/>
      <c r="D32" s="105"/>
      <c r="E32" s="105"/>
      <c r="F32" s="105"/>
      <c r="G32" s="105"/>
      <c r="H32" s="105"/>
      <c r="I32" s="105"/>
      <c r="J32" s="105"/>
      <c r="K32" s="105"/>
      <c r="L32" s="105"/>
      <c r="M32" s="105"/>
      <c r="N32" s="105"/>
      <c r="O32" s="105"/>
      <c r="P32" s="105"/>
      <c r="Q32" s="105"/>
      <c r="R32" s="105"/>
      <c r="S32" s="128"/>
      <c r="T32" s="128"/>
      <c r="U32" s="104"/>
    </row>
    <row r="33" spans="1:23" x14ac:dyDescent="0.25">
      <c r="A33" s="125"/>
      <c r="B33" s="104"/>
      <c r="C33" s="105"/>
      <c r="D33" s="105"/>
      <c r="E33" s="105"/>
      <c r="F33" s="105"/>
      <c r="G33" s="105"/>
      <c r="H33" s="105"/>
      <c r="I33" s="105"/>
      <c r="J33" s="105"/>
      <c r="K33" s="105"/>
      <c r="L33" s="105"/>
      <c r="M33" s="105"/>
      <c r="N33" s="105"/>
      <c r="O33" s="105"/>
      <c r="P33" s="105"/>
      <c r="Q33" s="105"/>
      <c r="R33" s="105"/>
      <c r="S33" s="134"/>
      <c r="T33" s="128" t="s">
        <v>85</v>
      </c>
      <c r="U33" s="104" t="s">
        <v>86</v>
      </c>
    </row>
    <row r="34" spans="1:23" x14ac:dyDescent="0.25">
      <c r="A34" s="130" t="s">
        <v>102</v>
      </c>
      <c r="B34" s="119"/>
      <c r="C34" s="120"/>
      <c r="D34" s="121"/>
      <c r="E34" s="121"/>
      <c r="F34" s="121"/>
      <c r="G34" s="121"/>
      <c r="H34" s="121"/>
      <c r="I34" s="121"/>
      <c r="J34" s="121"/>
      <c r="K34" s="121"/>
      <c r="L34" s="121"/>
      <c r="M34" s="121"/>
      <c r="N34" s="121"/>
      <c r="O34" s="121"/>
      <c r="P34" s="121"/>
      <c r="Q34" s="121"/>
      <c r="R34" s="121"/>
      <c r="S34" s="131"/>
      <c r="T34" s="131"/>
      <c r="U34" s="119"/>
    </row>
    <row r="35" spans="1:23" x14ac:dyDescent="0.25">
      <c r="A35" s="125" t="s">
        <v>103</v>
      </c>
      <c r="B35" s="104"/>
      <c r="C35" s="105"/>
      <c r="D35" s="105"/>
      <c r="E35" s="105"/>
      <c r="F35" s="105"/>
      <c r="G35" s="105"/>
      <c r="H35" s="105"/>
      <c r="I35" s="105"/>
      <c r="J35" s="105"/>
      <c r="K35" s="105"/>
      <c r="L35" s="105"/>
      <c r="M35" s="105"/>
      <c r="N35" s="105"/>
      <c r="O35" s="105"/>
      <c r="P35" s="105"/>
      <c r="Q35" s="105"/>
      <c r="R35" s="105"/>
      <c r="S35" s="128"/>
      <c r="T35" s="128"/>
      <c r="U35" s="104"/>
    </row>
    <row r="36" spans="1:23" x14ac:dyDescent="0.25">
      <c r="A36" s="125" t="s">
        <v>104</v>
      </c>
      <c r="B36" s="104"/>
      <c r="C36" s="105"/>
      <c r="D36" s="105"/>
      <c r="E36" s="105"/>
      <c r="F36" s="105"/>
      <c r="G36" s="105"/>
      <c r="H36" s="105"/>
      <c r="I36" s="105"/>
      <c r="J36" s="105"/>
      <c r="K36" s="105"/>
      <c r="L36" s="105"/>
      <c r="M36" s="105"/>
      <c r="N36" s="105"/>
      <c r="O36" s="105"/>
      <c r="P36" s="105"/>
      <c r="Q36" s="105"/>
      <c r="R36" s="105"/>
      <c r="S36" s="128"/>
      <c r="T36" s="128"/>
      <c r="U36" s="104"/>
    </row>
    <row r="37" spans="1:23" x14ac:dyDescent="0.25">
      <c r="A37" s="125" t="s">
        <v>105</v>
      </c>
      <c r="B37" s="104"/>
      <c r="C37" s="105"/>
      <c r="D37" s="105"/>
      <c r="E37" s="105"/>
      <c r="F37" s="105"/>
      <c r="G37" s="105"/>
      <c r="H37" s="105"/>
      <c r="I37" s="105"/>
      <c r="J37" s="105"/>
      <c r="K37" s="105"/>
      <c r="L37" s="105"/>
      <c r="M37" s="105"/>
      <c r="N37" s="105"/>
      <c r="O37" s="105"/>
      <c r="P37" s="105"/>
      <c r="Q37" s="105"/>
      <c r="R37" s="105"/>
      <c r="S37" s="128"/>
      <c r="T37" s="134"/>
      <c r="U37" s="104"/>
    </row>
    <row r="38" spans="1:23" x14ac:dyDescent="0.25">
      <c r="A38" s="125"/>
      <c r="B38" s="104"/>
      <c r="C38" s="105"/>
      <c r="D38" s="105"/>
      <c r="E38" s="105"/>
      <c r="F38" s="105"/>
      <c r="G38" s="105"/>
      <c r="H38" s="105"/>
      <c r="I38" s="105"/>
      <c r="J38" s="105"/>
      <c r="K38" s="105"/>
      <c r="L38" s="105"/>
      <c r="M38" s="105"/>
      <c r="N38" s="105"/>
      <c r="O38" s="105"/>
      <c r="P38" s="105"/>
      <c r="Q38" s="105"/>
      <c r="R38" s="105"/>
      <c r="S38" s="134"/>
      <c r="T38" s="128" t="s">
        <v>85</v>
      </c>
      <c r="U38" s="104" t="s">
        <v>86</v>
      </c>
    </row>
    <row r="39" spans="1:23" x14ac:dyDescent="0.25">
      <c r="A39" s="135"/>
      <c r="B39" s="136"/>
      <c r="C39" s="121"/>
      <c r="D39" s="121"/>
      <c r="E39" s="121"/>
      <c r="F39" s="121"/>
      <c r="G39" s="121"/>
      <c r="H39" s="121"/>
      <c r="I39" s="121"/>
      <c r="J39" s="121"/>
      <c r="K39" s="121"/>
      <c r="L39" s="121"/>
      <c r="M39" s="121"/>
      <c r="N39" s="121"/>
      <c r="O39" s="121"/>
      <c r="P39" s="121"/>
      <c r="Q39" s="121"/>
      <c r="R39" s="121"/>
      <c r="S39" s="137"/>
      <c r="T39" s="137"/>
      <c r="U39" s="136"/>
    </row>
    <row r="40" spans="1:23" x14ac:dyDescent="0.25">
      <c r="A40" s="138" t="s">
        <v>106</v>
      </c>
      <c r="B40" s="104"/>
      <c r="C40" s="105"/>
      <c r="D40" s="105"/>
      <c r="E40" s="105"/>
      <c r="F40" s="105"/>
      <c r="G40" s="105"/>
      <c r="H40" s="105"/>
      <c r="I40" s="105"/>
      <c r="J40" s="105"/>
      <c r="K40" s="105"/>
      <c r="L40" s="105"/>
      <c r="M40" s="105"/>
      <c r="N40" s="105"/>
      <c r="O40" s="105"/>
      <c r="P40" s="105"/>
      <c r="Q40" s="105"/>
      <c r="R40" s="105"/>
      <c r="S40" s="128"/>
      <c r="T40" s="139" t="s">
        <v>107</v>
      </c>
      <c r="U40" s="140" t="s">
        <v>108</v>
      </c>
    </row>
    <row r="41" spans="1:23" x14ac:dyDescent="0.25">
      <c r="A41" s="141"/>
      <c r="B41" s="141"/>
      <c r="C41" s="141"/>
      <c r="D41" s="141"/>
      <c r="E41" s="141"/>
      <c r="F41" s="141"/>
      <c r="G41" s="141"/>
      <c r="H41" s="141"/>
      <c r="I41" s="141"/>
      <c r="J41" s="141"/>
      <c r="K41" s="141"/>
      <c r="L41" s="141"/>
      <c r="M41" s="141"/>
      <c r="N41" s="141"/>
      <c r="O41" s="141"/>
      <c r="P41" s="141"/>
      <c r="Q41" s="141"/>
      <c r="R41" s="141"/>
      <c r="S41" s="141"/>
      <c r="T41" s="141"/>
      <c r="U41" s="105"/>
      <c r="V41" s="97"/>
    </row>
    <row r="42" spans="1:23" x14ac:dyDescent="0.25">
      <c r="A42" s="142"/>
      <c r="B42" s="142"/>
      <c r="C42" s="142"/>
      <c r="D42" s="142"/>
      <c r="E42" s="142"/>
      <c r="F42" s="142"/>
      <c r="G42" s="142"/>
      <c r="H42" s="142"/>
      <c r="I42" s="142"/>
      <c r="J42" s="142"/>
      <c r="K42" s="142"/>
      <c r="L42" s="142"/>
      <c r="M42" s="142"/>
      <c r="N42" s="142"/>
      <c r="O42" s="142"/>
      <c r="P42" s="142"/>
      <c r="Q42" s="142"/>
      <c r="R42" s="142"/>
      <c r="S42" s="142"/>
      <c r="T42" s="142"/>
      <c r="U42" s="97"/>
      <c r="V42" s="97"/>
    </row>
    <row r="43" spans="1:23" x14ac:dyDescent="0.25">
      <c r="U43" s="143" t="s">
        <v>109</v>
      </c>
      <c r="V43" s="144"/>
      <c r="W43" s="144"/>
    </row>
    <row r="44" spans="1:23" x14ac:dyDescent="0.25">
      <c r="U44" s="98" t="s">
        <v>110</v>
      </c>
    </row>
    <row r="45" spans="1:23" x14ac:dyDescent="0.25">
      <c r="U45" s="98" t="s">
        <v>111</v>
      </c>
    </row>
    <row r="46" spans="1:23" x14ac:dyDescent="0.25">
      <c r="U46" s="98" t="s">
        <v>112</v>
      </c>
    </row>
    <row r="47" spans="1:23" x14ac:dyDescent="0.25">
      <c r="U47" s="98" t="s">
        <v>113</v>
      </c>
    </row>
    <row r="48" spans="1:23" x14ac:dyDescent="0.25">
      <c r="U48" s="98" t="s">
        <v>114</v>
      </c>
    </row>
    <row r="49" spans="20:21" x14ac:dyDescent="0.25">
      <c r="U49" s="98" t="s">
        <v>115</v>
      </c>
    </row>
    <row r="50" spans="20:21" ht="75" x14ac:dyDescent="0.25">
      <c r="U50" s="145" t="s">
        <v>116</v>
      </c>
    </row>
    <row r="51" spans="20:21" x14ac:dyDescent="0.25">
      <c r="T51" s="69"/>
    </row>
  </sheetData>
  <mergeCells count="4">
    <mergeCell ref="C4:F4"/>
    <mergeCell ref="G4:J4"/>
    <mergeCell ref="K4:N4"/>
    <mergeCell ref="O4:R4"/>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19</xdr:col>
                    <xdr:colOff>1743075</xdr:colOff>
                    <xdr:row>42</xdr:row>
                    <xdr:rowOff>171450</xdr:rowOff>
                  </from>
                  <to>
                    <xdr:col>20</xdr:col>
                    <xdr:colOff>28575</xdr:colOff>
                    <xdr:row>44</xdr:row>
                    <xdr:rowOff>47625</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19</xdr:col>
                    <xdr:colOff>1752600</xdr:colOff>
                    <xdr:row>43</xdr:row>
                    <xdr:rowOff>171450</xdr:rowOff>
                  </from>
                  <to>
                    <xdr:col>20</xdr:col>
                    <xdr:colOff>38100</xdr:colOff>
                    <xdr:row>45</xdr:row>
                    <xdr:rowOff>47625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19</xdr:col>
                    <xdr:colOff>1752600</xdr:colOff>
                    <xdr:row>44</xdr:row>
                    <xdr:rowOff>171450</xdr:rowOff>
                  </from>
                  <to>
                    <xdr:col>20</xdr:col>
                    <xdr:colOff>38100</xdr:colOff>
                    <xdr:row>46</xdr:row>
                    <xdr:rowOff>47625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19</xdr:col>
                    <xdr:colOff>1743075</xdr:colOff>
                    <xdr:row>46</xdr:row>
                    <xdr:rowOff>171450</xdr:rowOff>
                  </from>
                  <to>
                    <xdr:col>20</xdr:col>
                    <xdr:colOff>28575</xdr:colOff>
                    <xdr:row>48</xdr:row>
                    <xdr:rowOff>47625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19</xdr:col>
                    <xdr:colOff>1752600</xdr:colOff>
                    <xdr:row>45</xdr:row>
                    <xdr:rowOff>171450</xdr:rowOff>
                  </from>
                  <to>
                    <xdr:col>20</xdr:col>
                    <xdr:colOff>38100</xdr:colOff>
                    <xdr:row>47</xdr:row>
                    <xdr:rowOff>47625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19</xdr:col>
                    <xdr:colOff>1752600</xdr:colOff>
                    <xdr:row>48</xdr:row>
                    <xdr:rowOff>171450</xdr:rowOff>
                  </from>
                  <to>
                    <xdr:col>20</xdr:col>
                    <xdr:colOff>38100</xdr:colOff>
                    <xdr:row>50</xdr:row>
                    <xdr:rowOff>47625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19</xdr:col>
                    <xdr:colOff>1762125</xdr:colOff>
                    <xdr:row>47</xdr:row>
                    <xdr:rowOff>161925</xdr:rowOff>
                  </from>
                  <to>
                    <xdr:col>20</xdr:col>
                    <xdr:colOff>47625</xdr:colOff>
                    <xdr:row>49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Samlet budgetoversigt</vt:lpstr>
      <vt:lpstr>Gantt-diagram</vt:lpstr>
    </vt:vector>
  </TitlesOfParts>
  <Manager/>
  <Company>Statens 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Frost Hamann (LFST)</dc:creator>
  <cp:keywords/>
  <dc:description/>
  <cp:lastModifiedBy>Lene Vestergaard Rasmussen</cp:lastModifiedBy>
  <cp:revision/>
  <dcterms:created xsi:type="dcterms:W3CDTF">2022-09-08T10:46:00Z</dcterms:created>
  <dcterms:modified xsi:type="dcterms:W3CDTF">2025-07-15T11:09:37Z</dcterms:modified>
  <cp:category/>
  <cp:contentStatus/>
</cp:coreProperties>
</file>